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lcpid1\Documents\00. Barcelona\Tarifas\"/>
    </mc:Choice>
  </mc:AlternateContent>
  <bookViews>
    <workbookView xWindow="0" yWindow="0" windowWidth="23040" windowHeight="9090"/>
  </bookViews>
  <sheets>
    <sheet name="Hoja1" sheetId="1" r:id="rId1"/>
  </sheets>
  <externalReferences>
    <externalReference r:id="rId2"/>
  </externalReferences>
  <definedNames>
    <definedName name="_xlnm._FilterDatabase" localSheetId="0" hidden="1">Hoja1!$A$5:$H$293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8" i="1"/>
  <c r="G37" i="1"/>
  <c r="G13" i="1"/>
  <c r="G61" i="1" l="1"/>
  <c r="G62" i="1"/>
  <c r="G63" i="1"/>
  <c r="G64" i="1"/>
  <c r="G65" i="1"/>
  <c r="G66" i="1"/>
  <c r="G67" i="1"/>
  <c r="G68" i="1"/>
  <c r="G60" i="1"/>
  <c r="G153" i="1"/>
  <c r="G260" i="1" l="1"/>
  <c r="G249" i="1"/>
  <c r="G236" i="1"/>
  <c r="G213" i="1"/>
  <c r="G190" i="1"/>
  <c r="G184" i="1"/>
  <c r="G176" i="1"/>
  <c r="G142" i="1"/>
  <c r="G36" i="1"/>
  <c r="G35" i="1"/>
  <c r="G34" i="1"/>
  <c r="G19" i="1"/>
  <c r="G195" i="1"/>
  <c r="G279" i="1"/>
  <c r="G276" i="1"/>
  <c r="G275" i="1"/>
  <c r="G272" i="1"/>
  <c r="G271" i="1"/>
  <c r="G268" i="1"/>
  <c r="G264" i="1"/>
  <c r="G262" i="1"/>
  <c r="G259" i="1"/>
  <c r="G256" i="1"/>
  <c r="G255" i="1"/>
  <c r="G252" i="1"/>
  <c r="G251" i="1"/>
  <c r="G250" i="1"/>
  <c r="G248" i="1"/>
  <c r="G247" i="1"/>
  <c r="G246" i="1"/>
  <c r="G241" i="1"/>
  <c r="G238" i="1"/>
  <c r="G237" i="1"/>
  <c r="G223" i="1"/>
  <c r="G218" i="1"/>
  <c r="G215" i="1"/>
  <c r="G212" i="1"/>
  <c r="G209" i="1"/>
  <c r="G208" i="1"/>
  <c r="G207" i="1"/>
  <c r="G202" i="1"/>
  <c r="G201" i="1"/>
  <c r="G199" i="1"/>
  <c r="G198" i="1"/>
  <c r="G191" i="1"/>
  <c r="G189" i="1"/>
  <c r="G187" i="1"/>
  <c r="G183" i="1"/>
  <c r="G182" i="1"/>
  <c r="G180" i="1"/>
  <c r="G167" i="1"/>
  <c r="G132" i="1"/>
  <c r="G131" i="1"/>
  <c r="G130" i="1"/>
  <c r="G126" i="1"/>
  <c r="G125" i="1"/>
  <c r="G124" i="1"/>
  <c r="G121" i="1"/>
  <c r="G143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80" i="1"/>
  <c r="G278" i="1"/>
  <c r="G277" i="1"/>
  <c r="G274" i="1"/>
  <c r="G273" i="1"/>
  <c r="G270" i="1"/>
  <c r="G269" i="1"/>
  <c r="G267" i="1"/>
  <c r="G266" i="1"/>
  <c r="G265" i="1"/>
  <c r="G263" i="1"/>
  <c r="G261" i="1"/>
  <c r="G258" i="1"/>
  <c r="G257" i="1"/>
  <c r="G254" i="1"/>
  <c r="G253" i="1"/>
  <c r="G243" i="1"/>
  <c r="G244" i="1"/>
  <c r="G245" i="1"/>
  <c r="G242" i="1"/>
  <c r="G240" i="1"/>
  <c r="G239" i="1"/>
  <c r="G225" i="1"/>
  <c r="G226" i="1"/>
  <c r="G227" i="1"/>
  <c r="G228" i="1"/>
  <c r="G229" i="1"/>
  <c r="G230" i="1"/>
  <c r="G231" i="1"/>
  <c r="G232" i="1"/>
  <c r="G233" i="1"/>
  <c r="G234" i="1"/>
  <c r="G235" i="1"/>
  <c r="G224" i="1"/>
  <c r="G220" i="1"/>
  <c r="G221" i="1"/>
  <c r="G222" i="1"/>
  <c r="G219" i="1"/>
  <c r="G217" i="1"/>
  <c r="G216" i="1"/>
  <c r="G214" i="1"/>
  <c r="G211" i="1"/>
  <c r="G210" i="1"/>
  <c r="G206" i="1"/>
  <c r="G205" i="1"/>
  <c r="G203" i="1"/>
  <c r="G200" i="1"/>
  <c r="G197" i="1"/>
  <c r="G196" i="1"/>
  <c r="G193" i="1"/>
  <c r="G194" i="1"/>
  <c r="G192" i="1"/>
  <c r="G188" i="1"/>
  <c r="G186" i="1"/>
  <c r="G185" i="1"/>
  <c r="G181" i="1"/>
  <c r="G179" i="1"/>
  <c r="G178" i="1"/>
  <c r="G177" i="1"/>
  <c r="G169" i="1"/>
  <c r="G170" i="1"/>
  <c r="G171" i="1"/>
  <c r="G172" i="1"/>
  <c r="G173" i="1"/>
  <c r="G174" i="1"/>
  <c r="G175" i="1"/>
  <c r="G168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54" i="1"/>
  <c r="G145" i="1"/>
  <c r="G146" i="1"/>
  <c r="G147" i="1"/>
  <c r="G148" i="1"/>
  <c r="G149" i="1"/>
  <c r="G150" i="1"/>
  <c r="G151" i="1"/>
  <c r="G152" i="1"/>
  <c r="G144" i="1"/>
  <c r="G134" i="1"/>
  <c r="G135" i="1"/>
  <c r="G136" i="1"/>
  <c r="G137" i="1"/>
  <c r="G138" i="1"/>
  <c r="G139" i="1"/>
  <c r="G140" i="1"/>
  <c r="G141" i="1"/>
  <c r="G133" i="1"/>
  <c r="G128" i="1"/>
  <c r="G129" i="1"/>
  <c r="G127" i="1"/>
  <c r="G123" i="1"/>
  <c r="G122" i="1"/>
  <c r="G119" i="1"/>
  <c r="G120" i="1"/>
  <c r="G118" i="1"/>
  <c r="H204" i="1"/>
  <c r="H205" i="1"/>
  <c r="H206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3" i="1"/>
  <c r="H185" i="1"/>
  <c r="H186" i="1"/>
  <c r="H187" i="1"/>
  <c r="H188" i="1"/>
  <c r="H189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118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40" i="1"/>
  <c r="H241" i="1"/>
  <c r="H242" i="1"/>
  <c r="H243" i="1"/>
  <c r="H244" i="1"/>
  <c r="H245" i="1"/>
  <c r="H246" i="1"/>
  <c r="H247" i="1"/>
  <c r="H248" i="1"/>
  <c r="H250" i="1"/>
  <c r="H251" i="1"/>
  <c r="H252" i="1"/>
  <c r="H253" i="1"/>
  <c r="H254" i="1"/>
  <c r="H255" i="1"/>
  <c r="H256" i="1"/>
  <c r="H257" i="1"/>
  <c r="H258" i="1"/>
  <c r="H259" i="1"/>
  <c r="H261" i="1"/>
  <c r="H262" i="1"/>
  <c r="H265" i="1"/>
  <c r="H266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17" i="1"/>
  <c r="G20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117" i="1"/>
  <c r="G108" i="1"/>
  <c r="G109" i="1"/>
  <c r="G110" i="1"/>
  <c r="G111" i="1"/>
  <c r="G112" i="1"/>
  <c r="G113" i="1"/>
  <c r="G114" i="1"/>
  <c r="G107" i="1"/>
  <c r="G104" i="1"/>
  <c r="G105" i="1"/>
  <c r="G106" i="1"/>
  <c r="G103" i="1"/>
  <c r="G99" i="1"/>
  <c r="G100" i="1"/>
  <c r="G98" i="1"/>
  <c r="G70" i="1"/>
  <c r="G71" i="1"/>
  <c r="G72" i="1"/>
  <c r="G73" i="1"/>
  <c r="G74" i="1"/>
  <c r="G75" i="1"/>
  <c r="G69" i="1"/>
  <c r="G116" i="1"/>
  <c r="G115" i="1"/>
  <c r="G102" i="1"/>
  <c r="G101" i="1"/>
  <c r="G59" i="1"/>
  <c r="G58" i="1"/>
  <c r="G39" i="1"/>
  <c r="G40" i="1"/>
  <c r="G54" i="1"/>
  <c r="G55" i="1"/>
  <c r="G56" i="1"/>
  <c r="G57" i="1"/>
  <c r="G43" i="1"/>
  <c r="G44" i="1"/>
  <c r="G45" i="1"/>
  <c r="G46" i="1"/>
  <c r="G47" i="1"/>
  <c r="G48" i="1"/>
  <c r="G49" i="1"/>
  <c r="G50" i="1"/>
  <c r="G51" i="1"/>
  <c r="G52" i="1"/>
  <c r="G53" i="1"/>
  <c r="G42" i="1"/>
  <c r="G32" i="1"/>
  <c r="G33" i="1"/>
  <c r="G31" i="1"/>
  <c r="G22" i="1"/>
  <c r="G23" i="1"/>
  <c r="G24" i="1"/>
  <c r="G25" i="1"/>
  <c r="G26" i="1"/>
  <c r="G27" i="1"/>
  <c r="G21" i="1"/>
  <c r="G20" i="1"/>
  <c r="G7" i="1"/>
  <c r="G8" i="1"/>
  <c r="G9" i="1"/>
  <c r="G10" i="1"/>
  <c r="G11" i="1"/>
  <c r="G12" i="1"/>
  <c r="G6" i="1"/>
</calcChain>
</file>

<file path=xl/sharedStrings.xml><?xml version="1.0" encoding="utf-8"?>
<sst xmlns="http://schemas.openxmlformats.org/spreadsheetml/2006/main" count="1396" uniqueCount="1099">
  <si>
    <t>TARIFA CHROMAGEN MARZO 2024</t>
  </si>
  <si>
    <t>FAMILIA</t>
  </si>
  <si>
    <t>Código CHR 2022</t>
  </si>
  <si>
    <t>Codigo CHR 2023</t>
  </si>
  <si>
    <t>Descripción Chromagen</t>
  </si>
  <si>
    <t>EAN</t>
  </si>
  <si>
    <t>PVP 2023</t>
  </si>
  <si>
    <t>PVP Marzo 2024 nueva versión</t>
  </si>
  <si>
    <t>Aumento tarifa 2024 nueva versión respecto a 2023</t>
  </si>
  <si>
    <t>Comentarios</t>
  </si>
  <si>
    <t>COLECTORES</t>
  </si>
  <si>
    <t>CGAS015</t>
  </si>
  <si>
    <t>CGAS015 - QR-D CU</t>
  </si>
  <si>
    <t>5411692062415</t>
  </si>
  <si>
    <t>CGAS017</t>
  </si>
  <si>
    <t>CGAS017 - QR-E CU</t>
  </si>
  <si>
    <t>5411692062422</t>
  </si>
  <si>
    <t>CGAS019</t>
  </si>
  <si>
    <t>CGAS019 - QR-F CU</t>
  </si>
  <si>
    <t>5411692062439</t>
  </si>
  <si>
    <t>CALS028</t>
  </si>
  <si>
    <t>CALS028 - PA-D CU</t>
  </si>
  <si>
    <t>5411692062446</t>
  </si>
  <si>
    <t>CALS029</t>
  </si>
  <si>
    <t>CALS029 - PA-E CU</t>
  </si>
  <si>
    <t>5411692062453</t>
  </si>
  <si>
    <t>CALS021</t>
  </si>
  <si>
    <t>CALS021 - PA-F-CU</t>
  </si>
  <si>
    <t>5411692062477</t>
  </si>
  <si>
    <t>CGAS014</t>
  </si>
  <si>
    <t>CGAS014 - QR-D 5/8"</t>
  </si>
  <si>
    <t>INTERACUMULADOR MURAL</t>
  </si>
  <si>
    <t>AMUN001</t>
  </si>
  <si>
    <t>CHROM 80 VTD - AMUN001</t>
  </si>
  <si>
    <t>AMUN002</t>
  </si>
  <si>
    <t>CHROM 100 VTD - AMUN002</t>
  </si>
  <si>
    <t>AMUN003</t>
  </si>
  <si>
    <t>CHROM 120 VTD - AMUN003</t>
  </si>
  <si>
    <t>AMUN004</t>
  </si>
  <si>
    <t>CHROM 150 VTD - AMUN004</t>
  </si>
  <si>
    <t>AMUN007</t>
  </si>
  <si>
    <t>CHROM 100 VTS - AMUN007</t>
  </si>
  <si>
    <t>AMUN009</t>
  </si>
  <si>
    <t>CHROM 100 VTD PLUS - AMUN009</t>
  </si>
  <si>
    <t>AMUN014</t>
  </si>
  <si>
    <t>CHROM 150 VTD PLUS LOW - AMUN014</t>
  </si>
  <si>
    <t>5411692039059</t>
  </si>
  <si>
    <t>INTERACUMULADOR GRAN VOLUMEN</t>
  </si>
  <si>
    <t>ASUV017</t>
  </si>
  <si>
    <t>0ASUV017</t>
  </si>
  <si>
    <t>Cyl CD1 160</t>
  </si>
  <si>
    <t>5411692039912</t>
  </si>
  <si>
    <t>INTERACUMULADOR PEQUEÑO VOLUMEN</t>
  </si>
  <si>
    <t>AHDI001</t>
  </si>
  <si>
    <t>AHDI</t>
  </si>
  <si>
    <t>5411692062583</t>
  </si>
  <si>
    <t>AHDI002</t>
  </si>
  <si>
    <t>AHDI002 - INTER MUL 200L DC</t>
  </si>
  <si>
    <t>5411692062620</t>
  </si>
  <si>
    <t>AHDI003</t>
  </si>
  <si>
    <t>AHDI003 - INTER MUL 300L DC</t>
  </si>
  <si>
    <t>5411692062637</t>
  </si>
  <si>
    <t>AHOI010</t>
  </si>
  <si>
    <t>AHOI010 - INTER MUL 300L GAL PB</t>
  </si>
  <si>
    <t>5411692062644</t>
  </si>
  <si>
    <t>AHOD001</t>
  </si>
  <si>
    <t>AHOD001 - CYL 150</t>
  </si>
  <si>
    <t>AHOD002</t>
  </si>
  <si>
    <t>AHOD002 - CYL 200</t>
  </si>
  <si>
    <t>AHOD003</t>
  </si>
  <si>
    <t>AHOD003 - CYL 300</t>
  </si>
  <si>
    <t>AVES001</t>
  </si>
  <si>
    <t>AVES001 - INTER VER 150L GAL</t>
  </si>
  <si>
    <t>AVES005</t>
  </si>
  <si>
    <t>AVES005 - INTER VER 200L GAL</t>
  </si>
  <si>
    <t>AVES011</t>
  </si>
  <si>
    <t>AVES011 - INTER VER 300L GAL</t>
  </si>
  <si>
    <t>ASUV002</t>
  </si>
  <si>
    <t>0ASUV002</t>
  </si>
  <si>
    <t>Cyl CD1 500</t>
  </si>
  <si>
    <t>5411692039974</t>
  </si>
  <si>
    <t>ASUV003</t>
  </si>
  <si>
    <t>0ASUV003</t>
  </si>
  <si>
    <t>Cyl CD1 750</t>
  </si>
  <si>
    <t>5411692039981</t>
  </si>
  <si>
    <t>ASUV006</t>
  </si>
  <si>
    <t>0ASUV006</t>
  </si>
  <si>
    <t>Cyl CD1 1000</t>
  </si>
  <si>
    <t>5411692039998</t>
  </si>
  <si>
    <t>AKVV014</t>
  </si>
  <si>
    <t>0AKVV014</t>
  </si>
  <si>
    <t>Cyl CD1 1500</t>
  </si>
  <si>
    <t>5411692040000</t>
  </si>
  <si>
    <t>bajo pedido</t>
  </si>
  <si>
    <t>AKVV015</t>
  </si>
  <si>
    <t>0AKVV015</t>
  </si>
  <si>
    <t>Cyl CD1 2000</t>
  </si>
  <si>
    <t>5411692040017</t>
  </si>
  <si>
    <t>AKVV017</t>
  </si>
  <si>
    <t>0AKVV017</t>
  </si>
  <si>
    <t>Cyl CD1 3000</t>
  </si>
  <si>
    <t>5411692040024</t>
  </si>
  <si>
    <t>ACUMULADOR GRAN VOLUMEN</t>
  </si>
  <si>
    <t>AKVV004</t>
  </si>
  <si>
    <t>0AKVV004</t>
  </si>
  <si>
    <t>Cyl CDZ 1500</t>
  </si>
  <si>
    <t>5411692040062</t>
  </si>
  <si>
    <t>AKVV005</t>
  </si>
  <si>
    <t>0AKVV005</t>
  </si>
  <si>
    <t>Cyl CDZ 2000</t>
  </si>
  <si>
    <t>5411692040079</t>
  </si>
  <si>
    <t>AKVV006</t>
  </si>
  <si>
    <t>0AKVV006</t>
  </si>
  <si>
    <t>Cyl CDZ 2500</t>
  </si>
  <si>
    <t>5411692040086</t>
  </si>
  <si>
    <t>AKVV007</t>
  </si>
  <si>
    <t>0AKVV007</t>
  </si>
  <si>
    <t>Cyl CDZ 3000</t>
  </si>
  <si>
    <t>5411692040093</t>
  </si>
  <si>
    <t>AKVV008</t>
  </si>
  <si>
    <t>0AKVV008</t>
  </si>
  <si>
    <t>Cyl CDZ 4000</t>
  </si>
  <si>
    <t>5411692040109</t>
  </si>
  <si>
    <t>AKVV009</t>
  </si>
  <si>
    <t>0AKVV009</t>
  </si>
  <si>
    <t>Cyl CDZ 5000</t>
  </si>
  <si>
    <t>5411692040116</t>
  </si>
  <si>
    <t>ACUMULADOR DE INERCIA</t>
  </si>
  <si>
    <t>AICV001</t>
  </si>
  <si>
    <t>0AICV001</t>
  </si>
  <si>
    <t>Inercia CKZ 100</t>
  </si>
  <si>
    <t>5411692040277</t>
  </si>
  <si>
    <t>AICV002</t>
  </si>
  <si>
    <t>0AICV002</t>
  </si>
  <si>
    <t>Inercia CKZ 200</t>
  </si>
  <si>
    <t>5411692040284</t>
  </si>
  <si>
    <t>AICV003</t>
  </si>
  <si>
    <t>0AICV003</t>
  </si>
  <si>
    <t>Inercia CKZ 300</t>
  </si>
  <si>
    <t>5411692040178</t>
  </si>
  <si>
    <t>AICV004</t>
  </si>
  <si>
    <t>0AICV004</t>
  </si>
  <si>
    <t>Inercia CKZ 500</t>
  </si>
  <si>
    <t>5411692040185</t>
  </si>
  <si>
    <t>AICV005</t>
  </si>
  <si>
    <t>0AICV005</t>
  </si>
  <si>
    <t>Inercia CKZ 800</t>
  </si>
  <si>
    <t>5411692040192</t>
  </si>
  <si>
    <t>AICV006</t>
  </si>
  <si>
    <t>0AICV006</t>
  </si>
  <si>
    <t>Inercia CKZ 1000</t>
  </si>
  <si>
    <t>5411692040208</t>
  </si>
  <si>
    <t>AICV007</t>
  </si>
  <si>
    <t>0AICV007</t>
  </si>
  <si>
    <t>Inercia CKZ 1500</t>
  </si>
  <si>
    <t>5411692040215</t>
  </si>
  <si>
    <t>AICV008</t>
  </si>
  <si>
    <t>0AICV008</t>
  </si>
  <si>
    <t>Inercia CKZ 2000</t>
  </si>
  <si>
    <t>5411692040222</t>
  </si>
  <si>
    <t>AICV009</t>
  </si>
  <si>
    <t>0AICV009</t>
  </si>
  <si>
    <t>Inercia CKZ 3000</t>
  </si>
  <si>
    <t>5411692040239</t>
  </si>
  <si>
    <t>AICV010</t>
  </si>
  <si>
    <t>0AICV010</t>
  </si>
  <si>
    <t>Inercia CKZ 4000</t>
  </si>
  <si>
    <t>5411692040246</t>
  </si>
  <si>
    <t>AICV011</t>
  </si>
  <si>
    <t>0AICV011</t>
  </si>
  <si>
    <t>Inercia CKZ 5000</t>
  </si>
  <si>
    <t>5411692040253</t>
  </si>
  <si>
    <t>AICV031</t>
  </si>
  <si>
    <t>0AICV031</t>
  </si>
  <si>
    <t>Inercia CKZ agua enfriada 300</t>
  </si>
  <si>
    <t>5411692040291</t>
  </si>
  <si>
    <t>AICV016</t>
  </si>
  <si>
    <t>0AICV016</t>
  </si>
  <si>
    <t>Inercia CKZ agua enfriada 500</t>
  </si>
  <si>
    <t>5411692040307</t>
  </si>
  <si>
    <t>AICV017</t>
  </si>
  <si>
    <t>0AICV017</t>
  </si>
  <si>
    <t>Inercia CKZ agua enfriada 800</t>
  </si>
  <si>
    <t>5411692040314</t>
  </si>
  <si>
    <t>AICV018</t>
  </si>
  <si>
    <t>0AICV018</t>
  </si>
  <si>
    <t>Inercia CKZ agua enfriada 1000</t>
  </si>
  <si>
    <t>5411692040321</t>
  </si>
  <si>
    <t xml:space="preserve">ELEMENTOS DE INSTALACION, AUXILIARES Y REPUESTOS </t>
  </si>
  <si>
    <t>ELECTRIC KIT 2KW SOLAR EN TANK 150/200</t>
  </si>
  <si>
    <t>ELECTRIC KIT 2KW SOLAR ENAM. TANK 300L</t>
  </si>
  <si>
    <t>TERMOSIFON PERFIL ALTO ECO</t>
  </si>
  <si>
    <t>SCOI050</t>
  </si>
  <si>
    <t>0SCOI050</t>
  </si>
  <si>
    <t>SISTEMA TSA 150 PRO LIGHT (D) 40º/30º/0º</t>
  </si>
  <si>
    <t/>
  </si>
  <si>
    <t>SCOI043</t>
  </si>
  <si>
    <t>0SCOI043</t>
  </si>
  <si>
    <t>SISTEMA TSA 200 PRO LIGHT (E) 40/30º/0º</t>
  </si>
  <si>
    <t>SCOI044</t>
  </si>
  <si>
    <t>0SCOI044</t>
  </si>
  <si>
    <t>SISTEMA TSA 300 PRO LIGHT (D) 40/30º/0º</t>
  </si>
  <si>
    <t>MCOI023</t>
  </si>
  <si>
    <t>0MCOI023</t>
  </si>
  <si>
    <t>SISTEMA TSB 150 PRO LIGHT (D) 30º</t>
  </si>
  <si>
    <t>MCOI014</t>
  </si>
  <si>
    <t>0MCOI014</t>
  </si>
  <si>
    <t>SISTEMA TSB 150 PRO LIGHT (D) 45º</t>
  </si>
  <si>
    <t>MCOI024</t>
  </si>
  <si>
    <t>0MCOI024</t>
  </si>
  <si>
    <t>SISTEMA TSB 200 PRO LIGHT (E) 30º</t>
  </si>
  <si>
    <t>MCOI018</t>
  </si>
  <si>
    <t>0MCOI018</t>
  </si>
  <si>
    <t>SISTEMA TSB 200 PRO LIGHT (E) 45º</t>
  </si>
  <si>
    <t>MCOI025</t>
  </si>
  <si>
    <t>0MCOI025</t>
  </si>
  <si>
    <t>SISTEMA TSB 300 PRO LIGHT (D) 30º</t>
  </si>
  <si>
    <t>MCOI021</t>
  </si>
  <si>
    <t>0MCOI021</t>
  </si>
  <si>
    <t>SISTEMA TSB 300 PRO LIGHT (D) 45º</t>
  </si>
  <si>
    <t>BOMBA DE CALOR PISCINA INVERTER</t>
  </si>
  <si>
    <t>BCPI021</t>
  </si>
  <si>
    <t>0BCPI021</t>
  </si>
  <si>
    <t>BOMBA DE CALOR PISCINA INVERTER  11 KW.</t>
  </si>
  <si>
    <t>5411692041168</t>
  </si>
  <si>
    <t>BCPI022</t>
  </si>
  <si>
    <t>0BCPI022</t>
  </si>
  <si>
    <t>BOMBA DE CALOR PISCINA INVERTER  14,20 K</t>
  </si>
  <si>
    <t>5411692041175</t>
  </si>
  <si>
    <t>BCPI023</t>
  </si>
  <si>
    <t>0BCPI023</t>
  </si>
  <si>
    <t>BOMBA DE CALOR PISCINA INVERTER  17,45 K</t>
  </si>
  <si>
    <t>5411692041182</t>
  </si>
  <si>
    <t>BCPI024</t>
  </si>
  <si>
    <t>0BCPI024</t>
  </si>
  <si>
    <t>BOMBA DE CALOR PISCINA INVERTER  23,24 K</t>
  </si>
  <si>
    <t>5411692041199</t>
  </si>
  <si>
    <t>BCPI025</t>
  </si>
  <si>
    <t>0BCPI025</t>
  </si>
  <si>
    <t>BOMBA DE CALOR PISCINA INVERTER  25,13 K</t>
  </si>
  <si>
    <t>5411692041205</t>
  </si>
  <si>
    <t>BCPI026</t>
  </si>
  <si>
    <t>0BCPI026</t>
  </si>
  <si>
    <t>BOMBA DE CALOR PISCINA INVERTER  29,03 K</t>
  </si>
  <si>
    <t>5411692041212</t>
  </si>
  <si>
    <t>BCPI027</t>
  </si>
  <si>
    <t>0BCPI027</t>
  </si>
  <si>
    <t>BOMBA DE CALOR PISCINA INVERTER  31,73 K</t>
  </si>
  <si>
    <t>5411692041229</t>
  </si>
  <si>
    <t>ZBNS029</t>
  </si>
  <si>
    <t>0ZBNS029</t>
  </si>
  <si>
    <t>Intercambiador acumulador extraíble ACS 36kW cu - 1,21 m2</t>
  </si>
  <si>
    <t>5411692041441</t>
  </si>
  <si>
    <t>ZBNS030</t>
  </si>
  <si>
    <t>0ZBNS030</t>
  </si>
  <si>
    <t>Intercambiador acumulador extraíble CAL 36kW cu - 1,21 m2</t>
  </si>
  <si>
    <t>5411692041458</t>
  </si>
  <si>
    <t>ZBNS015</t>
  </si>
  <si>
    <t>0ZBNS015</t>
  </si>
  <si>
    <t>Intercambiador acumulador extraíble ACS 43kW cu - 1,8 m2</t>
  </si>
  <si>
    <t>5411692041465</t>
  </si>
  <si>
    <t>ZBNS031</t>
  </si>
  <si>
    <t>0ZBNS031</t>
  </si>
  <si>
    <t>Intercambiador acumulador extraíble CAL 43kW cu - 1,8 m2</t>
  </si>
  <si>
    <t>5411692041472</t>
  </si>
  <si>
    <t>ZBNS013</t>
  </si>
  <si>
    <t>0ZBNS013</t>
  </si>
  <si>
    <t>Intercambiador acumulador extraíble ACS 62kW cu - 2,63 m2</t>
  </si>
  <si>
    <t>5411692041489</t>
  </si>
  <si>
    <t>ZBNS023</t>
  </si>
  <si>
    <t>0ZBNS023</t>
  </si>
  <si>
    <t>Intercambiador acumulador extraíble CAL 62kW cu - 2,63 m2</t>
  </si>
  <si>
    <t>5411692041496</t>
  </si>
  <si>
    <t>ZBNS014</t>
  </si>
  <si>
    <t>0ZBNS014</t>
  </si>
  <si>
    <t>Intercambiador acumulador extraíble ACS 75kW cu - 3,2 m2</t>
  </si>
  <si>
    <t>5411692041502</t>
  </si>
  <si>
    <t>ZBNS028</t>
  </si>
  <si>
    <t>0ZBNS028</t>
  </si>
  <si>
    <t>Intercambiador acumulador extraíble CAL 75kW cu - 3,2 m2</t>
  </si>
  <si>
    <t>5411692041519</t>
  </si>
  <si>
    <t>ZBNS019</t>
  </si>
  <si>
    <t>0ZBNS019</t>
  </si>
  <si>
    <t>Intercambiador acumulador extraíble ACS 108kW cu - 4,54 m2</t>
  </si>
  <si>
    <t>5411692041526</t>
  </si>
  <si>
    <t>ZBNS017</t>
  </si>
  <si>
    <t>0ZBNS017</t>
  </si>
  <si>
    <t>Intercambiador acumulador extraíble CAL 108kW cu - 4,54 m2</t>
  </si>
  <si>
    <t>5411692041533</t>
  </si>
  <si>
    <t>ZBNS009</t>
  </si>
  <si>
    <t>0ZBNS009</t>
  </si>
  <si>
    <t>Intercambiador acumulador extraíble ACS 150kW cu - 6,34 m2</t>
  </si>
  <si>
    <t>5411692041540</t>
  </si>
  <si>
    <t>ZBNS032</t>
  </si>
  <si>
    <t>0ZBNS032</t>
  </si>
  <si>
    <t>Intercambiador acumulador extraíble CAL 150kW cu - 6,34 m2</t>
  </si>
  <si>
    <t>5411692041557</t>
  </si>
  <si>
    <t>ZBNS033</t>
  </si>
  <si>
    <t>0ZBNS033</t>
  </si>
  <si>
    <t>Intercambiador acumulador extraíble 1,0m2 1" inox</t>
  </si>
  <si>
    <t>5411692041564</t>
  </si>
  <si>
    <t>ZBNS034</t>
  </si>
  <si>
    <t>0ZBNS034</t>
  </si>
  <si>
    <t>Intercambiador acumulador extraíble 1,5m2 1"inox</t>
  </si>
  <si>
    <t>5411692041571</t>
  </si>
  <si>
    <t>ZBNS027</t>
  </si>
  <si>
    <t>0ZBNS027</t>
  </si>
  <si>
    <t>Intercambiador acumulador extraíble 2,0m2 1"inox</t>
  </si>
  <si>
    <t>5411692041588</t>
  </si>
  <si>
    <t>ZBNS035</t>
  </si>
  <si>
    <t>0ZBNS035</t>
  </si>
  <si>
    <t>Intercambiador acumulador extraíble 2,0m2 2"inox</t>
  </si>
  <si>
    <t>5411692041595</t>
  </si>
  <si>
    <t>ZBNS036</t>
  </si>
  <si>
    <t>0ZBNS036</t>
  </si>
  <si>
    <t>Intercambiador acumulador extraíble 3,0m2 2"inox</t>
  </si>
  <si>
    <t>5411692041601</t>
  </si>
  <si>
    <t>ZBNS037</t>
  </si>
  <si>
    <t>0ZBNS037</t>
  </si>
  <si>
    <t>Intercambiador acumulador extraíble 4,0m2 2"inox</t>
  </si>
  <si>
    <t>5411692041618</t>
  </si>
  <si>
    <t>ZBNS026</t>
  </si>
  <si>
    <t>0ZBNS026</t>
  </si>
  <si>
    <t>Intercambiador acumulador extraíble 5,0m2 2"inox</t>
  </si>
  <si>
    <t>5411692041625</t>
  </si>
  <si>
    <t>ZBNS038</t>
  </si>
  <si>
    <t>0ZBNS038</t>
  </si>
  <si>
    <t>Intercambiador acumulador extraíble 6,0m2 2"inox</t>
  </si>
  <si>
    <t>5411692041632</t>
  </si>
  <si>
    <t>ZBNS022</t>
  </si>
  <si>
    <t>0ZBNS022</t>
  </si>
  <si>
    <t>Intercambiador acumulador extraíble 8,0m2 2"inox</t>
  </si>
  <si>
    <t>5411692041649</t>
  </si>
  <si>
    <t>ZBNS024</t>
  </si>
  <si>
    <t>0ZBNS024</t>
  </si>
  <si>
    <t>Intercambiador acumulador extraíble 10,0m2 2"inox</t>
  </si>
  <si>
    <t>5411692041656</t>
  </si>
  <si>
    <t>FBNE001</t>
  </si>
  <si>
    <t>0FBNE001</t>
  </si>
  <si>
    <t>FORRO EXTERIOR INTERACUMULADOR ACS 300L</t>
  </si>
  <si>
    <t>5411692041663</t>
  </si>
  <si>
    <t>FBNE002</t>
  </si>
  <si>
    <t>0FBNE002</t>
  </si>
  <si>
    <t>FORRO EXTERIOR INTERACUMULADOR ACS 500L</t>
  </si>
  <si>
    <t>5411692041670</t>
  </si>
  <si>
    <t>FBNE003</t>
  </si>
  <si>
    <t>0FBNE003</t>
  </si>
  <si>
    <t>FORRO EXTERIOR INTERACUMULADOR ACS 750L</t>
  </si>
  <si>
    <t>5411692041687</t>
  </si>
  <si>
    <t>FBNE004</t>
  </si>
  <si>
    <t>0FBNE004</t>
  </si>
  <si>
    <t>FORRO EXTERIOR INTERACUMULADOR ACS 1000L</t>
  </si>
  <si>
    <t>5411692041694</t>
  </si>
  <si>
    <t>FBNE005</t>
  </si>
  <si>
    <t>0FBNE005</t>
  </si>
  <si>
    <t>FORRO EXTERIOR INTERACUMULADOR ACS 1500L</t>
  </si>
  <si>
    <t>5411692041700</t>
  </si>
  <si>
    <t>FBNE006</t>
  </si>
  <si>
    <t>0FBNE006</t>
  </si>
  <si>
    <t>FORRO EXTERIOR INTERACUMULADOR ACS 2000L</t>
  </si>
  <si>
    <t>5411692041717</t>
  </si>
  <si>
    <t>FBNE007</t>
  </si>
  <si>
    <t>0FBNE007</t>
  </si>
  <si>
    <t>FORRO EXTERIOR INTERACUMULADOR ACS 3000L</t>
  </si>
  <si>
    <t>5411692041724</t>
  </si>
  <si>
    <t>FBNE008</t>
  </si>
  <si>
    <t>0FBNE008</t>
  </si>
  <si>
    <t>FORRO EXTERIOR INTERACUMULADOR ACS 4000L</t>
  </si>
  <si>
    <t>5411692041731</t>
  </si>
  <si>
    <t>FBNE009</t>
  </si>
  <si>
    <t>0FBNE009</t>
  </si>
  <si>
    <t>FORRO EXTERIOR INTERACUMULADOR ACS 5000L</t>
  </si>
  <si>
    <t>5411692041748</t>
  </si>
  <si>
    <t>FBNE010</t>
  </si>
  <si>
    <t>0FBNE010</t>
  </si>
  <si>
    <t>FORRO EXTERIOR ACUMULADOR INERCIA 100L</t>
  </si>
  <si>
    <t>5411692041755</t>
  </si>
  <si>
    <t>FBNE011</t>
  </si>
  <si>
    <t>0FBNE011</t>
  </si>
  <si>
    <t>FORRO EXTERIOR ACUMULADOR INERCIA 200L</t>
  </si>
  <si>
    <t>5411692041762</t>
  </si>
  <si>
    <t>FBNE012</t>
  </si>
  <si>
    <t>0FBNE012</t>
  </si>
  <si>
    <t>FORRO EXTERIOR ACUMULADOR INERCIA 300L</t>
  </si>
  <si>
    <t>5411692041779</t>
  </si>
  <si>
    <t>FBNE013</t>
  </si>
  <si>
    <t>0FBNE013</t>
  </si>
  <si>
    <t>FORRO EXTERIOR ACUMULADOR INERCIA 500L</t>
  </si>
  <si>
    <t>5411692041786</t>
  </si>
  <si>
    <t>FBNE014</t>
  </si>
  <si>
    <t>0FBNE014</t>
  </si>
  <si>
    <t>FORRO EXTERIOR ACUMULADOR INERCIA 800L</t>
  </si>
  <si>
    <t>5411692041793</t>
  </si>
  <si>
    <t>FBNE015</t>
  </si>
  <si>
    <t>0FBNE015</t>
  </si>
  <si>
    <t>FORRO EXTERIOR ACUMULADOR INERCIA 1000L</t>
  </si>
  <si>
    <t>5411692041809</t>
  </si>
  <si>
    <t>FBNE016</t>
  </si>
  <si>
    <t>0FBNE016</t>
  </si>
  <si>
    <t>FORRO EXTERIOR ACUMULADOR INERCIA 1500L</t>
  </si>
  <si>
    <t>5411692041816</t>
  </si>
  <si>
    <t>FBNE017</t>
  </si>
  <si>
    <t>0FBNE017</t>
  </si>
  <si>
    <t>FORRO EXTERIOR ACUMULADOR INERCIA 2000L</t>
  </si>
  <si>
    <t>5411692041823</t>
  </si>
  <si>
    <t>FBNE018</t>
  </si>
  <si>
    <t>0FBNE018</t>
  </si>
  <si>
    <t>FORRO EXTERIOR ACUMULADOR INERCIA 3000L</t>
  </si>
  <si>
    <t>5411692041830</t>
  </si>
  <si>
    <t>FBNE019</t>
  </si>
  <si>
    <t>0FBNE019</t>
  </si>
  <si>
    <t>FORRO EXTERIOR ACUMULADOR INERCIA 4000L</t>
  </si>
  <si>
    <t>5411692041847</t>
  </si>
  <si>
    <t>FBNE020</t>
  </si>
  <si>
    <t>0FBNE020</t>
  </si>
  <si>
    <t>FORRO EXTERIOR ACUMULADOR INERCIA 5000L</t>
  </si>
  <si>
    <t>5411692041854</t>
  </si>
  <si>
    <t>EIMF036</t>
  </si>
  <si>
    <t>0EIMF036</t>
  </si>
  <si>
    <t>ESTRUCTURA TERMICA 1 CAPTADOR HORIZONTAL 0º</t>
  </si>
  <si>
    <t>5411692041861</t>
  </si>
  <si>
    <t>EIMF037</t>
  </si>
  <si>
    <t>0EIMF037</t>
  </si>
  <si>
    <t>ESTRUCTURA TERMICA 2 CAPTADORES HORIZONTAL 0º</t>
  </si>
  <si>
    <t>5411692041878</t>
  </si>
  <si>
    <t>EIMF038</t>
  </si>
  <si>
    <t>0EIMF038</t>
  </si>
  <si>
    <t>ESTRUCTURA TERMICA 3 CAPTADORES HORIZONTAL 0º</t>
  </si>
  <si>
    <t>5411692041885</t>
  </si>
  <si>
    <t>EIMF020</t>
  </si>
  <si>
    <t>0EIMF020</t>
  </si>
  <si>
    <t>ESTRUCTURA TERMICA 1 CAPTADOR HORIZONTAL 30-45º</t>
  </si>
  <si>
    <t>5411692041892</t>
  </si>
  <si>
    <t>EIMF021</t>
  </si>
  <si>
    <t>0EIMF021</t>
  </si>
  <si>
    <t>ESTRUCTURA TERMICA 2 CAPTADORES HORIZONTAL 30-45º</t>
  </si>
  <si>
    <t>5411692041908</t>
  </si>
  <si>
    <t>EIMF022</t>
  </si>
  <si>
    <t>0EIMF022</t>
  </si>
  <si>
    <t>ESTRUCTURA TERMICA 3 CAPTADORES HORIZONTAL 30-45º</t>
  </si>
  <si>
    <t>5411692041915</t>
  </si>
  <si>
    <t>EIMF012</t>
  </si>
  <si>
    <t>0EIMF012</t>
  </si>
  <si>
    <t>ESTRUCTURA TERMICA 1 CAPTADOR VERTICAL 0º</t>
  </si>
  <si>
    <t>5411692041922</t>
  </si>
  <si>
    <t>EIMF013</t>
  </si>
  <si>
    <t>0EIMF013</t>
  </si>
  <si>
    <t>ESTRUCTURA TERMICA 2 CAPTADOR VERTICAL 0º</t>
  </si>
  <si>
    <t>5411692041939</t>
  </si>
  <si>
    <t>EIMF014</t>
  </si>
  <si>
    <t>0EIMF014</t>
  </si>
  <si>
    <t>ESTRUCTURA TERMICA 3 CAPTADOR VERTICAL 0º</t>
  </si>
  <si>
    <t>5411692041946</t>
  </si>
  <si>
    <t>EIMF015</t>
  </si>
  <si>
    <t>0EIMF015</t>
  </si>
  <si>
    <t>ESTRUCTURA TERMICA 4 CAPTADOR E VERTICAL 0º</t>
  </si>
  <si>
    <t>5411692041953</t>
  </si>
  <si>
    <t>EIMF016</t>
  </si>
  <si>
    <t>0EIMF016</t>
  </si>
  <si>
    <t>ESTRUCTURA TERMICA 5 CAPTADOR E VERTICAL 0º</t>
  </si>
  <si>
    <t>5411692041960</t>
  </si>
  <si>
    <t>EIMF017</t>
  </si>
  <si>
    <t>0EIMF017</t>
  </si>
  <si>
    <t>ESTRUCTURA TERMICA 6 CAPTADOR E VERTICAL 0º</t>
  </si>
  <si>
    <t>5411692041977</t>
  </si>
  <si>
    <t>EIMF001</t>
  </si>
  <si>
    <t>0EIMF001</t>
  </si>
  <si>
    <t>ESTRUCTURA TERMICA 1 CAPTADOR VERTICAL 30-45º</t>
  </si>
  <si>
    <t>5411692041984</t>
  </si>
  <si>
    <t>EIMF002</t>
  </si>
  <si>
    <t>0EIMF002</t>
  </si>
  <si>
    <t>ESTRUCTURA TERMICA 2 CAPTADORES VERTICAL 30-45º</t>
  </si>
  <si>
    <t>5411692041991</t>
  </si>
  <si>
    <t>EIMF003</t>
  </si>
  <si>
    <t>0EIMF003</t>
  </si>
  <si>
    <t>ESTRUCTURA TERMICA 3 CAPTADORES VERTICAL 30-45º</t>
  </si>
  <si>
    <t>5411692042004</t>
  </si>
  <si>
    <t>EIMF009</t>
  </si>
  <si>
    <t>0EIMF009</t>
  </si>
  <si>
    <t>ESTRUCTURA TERMICA 4 CAPTADORES E VERTICAL 30-45º</t>
  </si>
  <si>
    <t>5411692042011</t>
  </si>
  <si>
    <t>EIMF010</t>
  </si>
  <si>
    <t>0EIMF010</t>
  </si>
  <si>
    <t>ESTRUCTURA TERMICA 5 CAPTADORES E VERTICAL 30-45º</t>
  </si>
  <si>
    <t>5411692042028</t>
  </si>
  <si>
    <t>EIMF011</t>
  </si>
  <si>
    <t>0EIMF011</t>
  </si>
  <si>
    <t>ESTRUCTURA TERMICA 6 CAPTADORES E VERTICAL 30-45º</t>
  </si>
  <si>
    <t>5411692042035</t>
  </si>
  <si>
    <t>EIMF054</t>
  </si>
  <si>
    <t>0EIMF054</t>
  </si>
  <si>
    <t>ESTRUCTURA TERMICA 4 CAPTADOR F VERTICAL 0º</t>
  </si>
  <si>
    <t>5411692042042</t>
  </si>
  <si>
    <t>EIMF055</t>
  </si>
  <si>
    <t>0EIMF055</t>
  </si>
  <si>
    <t>ESTRUCTURA TERMICA 5 CAPTADOR F VERTICAL 0º</t>
  </si>
  <si>
    <t>5411692042059</t>
  </si>
  <si>
    <t>EIMF056</t>
  </si>
  <si>
    <t>0EIMF056</t>
  </si>
  <si>
    <t>ESTRUCTURA TERMICA 6 CAPTADOR F VERTICAL 0º</t>
  </si>
  <si>
    <t>5411692042066</t>
  </si>
  <si>
    <t>EIMF006</t>
  </si>
  <si>
    <t>0EIMF006</t>
  </si>
  <si>
    <t>ESTRUCTURA TERMICA 4 CAPTADORES F VERTICAL 30-45º</t>
  </si>
  <si>
    <t>5411692042073</t>
  </si>
  <si>
    <t>EIMF007</t>
  </si>
  <si>
    <t>0EIMF007</t>
  </si>
  <si>
    <t>ESTRUCTURA TERMICA 5 CAPTADORES F VERTICAL 30-45º</t>
  </si>
  <si>
    <t>5411692042080</t>
  </si>
  <si>
    <t>EIMF008</t>
  </si>
  <si>
    <t>0EIMF008</t>
  </si>
  <si>
    <t>ESTRUCTURA TERMICA 6 CAPTADORES F VERTICAL 30-45º</t>
  </si>
  <si>
    <t>5411692042097</t>
  </si>
  <si>
    <t>EIMF004</t>
  </si>
  <si>
    <t>0EIMF004</t>
  </si>
  <si>
    <t>KIT EMPALME CAPTADORES D/E</t>
  </si>
  <si>
    <t>5411692042103</t>
  </si>
  <si>
    <t>EIMF005</t>
  </si>
  <si>
    <t>0EIMF005</t>
  </si>
  <si>
    <t>KIT EMPALME CAPTADORES F</t>
  </si>
  <si>
    <t>5411692042110</t>
  </si>
  <si>
    <t>ISUS021</t>
  </si>
  <si>
    <t>0ISUS021</t>
  </si>
  <si>
    <t>INTECAMBIADOR ACS CHROMAGEN 490 - 9 Kw</t>
  </si>
  <si>
    <t>5411692042127</t>
  </si>
  <si>
    <t>ISUS022</t>
  </si>
  <si>
    <t>0ISUS022</t>
  </si>
  <si>
    <t>INTERCAMBIADOR ACS CHROMAGEN 490 - 18 Kw</t>
  </si>
  <si>
    <t>5411692042134</t>
  </si>
  <si>
    <t>ISUS023</t>
  </si>
  <si>
    <t>0ISUS023</t>
  </si>
  <si>
    <t>INTERCAMBIADOR ACS CHROMAGEN 490 - 27 Kw</t>
  </si>
  <si>
    <t>5411692042141</t>
  </si>
  <si>
    <t>ISUS024</t>
  </si>
  <si>
    <t>0ISUS024</t>
  </si>
  <si>
    <t>INTERCAMBIADOR ACS CHROMAGEN 490 - 36 kW</t>
  </si>
  <si>
    <t>5411692042158</t>
  </si>
  <si>
    <t>ISUS025</t>
  </si>
  <si>
    <t>0ISUS025</t>
  </si>
  <si>
    <t>INTERCAMBIADOR ACS CHROMAGEN 490 - 54 Kw</t>
  </si>
  <si>
    <t>5411692042165</t>
  </si>
  <si>
    <t>ISUS026</t>
  </si>
  <si>
    <t>0ISUS026</t>
  </si>
  <si>
    <t>INTERCAMBIADOR ACS CHROMAGEN 490 - 72 Kw</t>
  </si>
  <si>
    <t>5411692042172</t>
  </si>
  <si>
    <t>ISUS027</t>
  </si>
  <si>
    <t>0ISUS027</t>
  </si>
  <si>
    <t>INTERCAMBIADOR ACS CHROMAGEN 490 - 90 Kw</t>
  </si>
  <si>
    <t>5411692042189</t>
  </si>
  <si>
    <t>ITSS001</t>
  </si>
  <si>
    <t>0ITSS001</t>
  </si>
  <si>
    <t>BASTIDOR INTERCAMBIADOR CHROMAGEN 490</t>
  </si>
  <si>
    <t>5411692042196</t>
  </si>
  <si>
    <t>ITSS002</t>
  </si>
  <si>
    <t>0ITSS002</t>
  </si>
  <si>
    <t>PLACA CHROMAGEN 490 AISI 316 JUNTA EPDM</t>
  </si>
  <si>
    <t>5411692042202</t>
  </si>
  <si>
    <t>ITSS004</t>
  </si>
  <si>
    <t>0ITSS003</t>
  </si>
  <si>
    <t>BASTIDOR INTERCAMBIADOR CHROMAGEN 963</t>
  </si>
  <si>
    <t>5411692042219</t>
  </si>
  <si>
    <t>ITSS005</t>
  </si>
  <si>
    <t>0ITSS004</t>
  </si>
  <si>
    <t>PLACA CHROMAGEN 963 AISI 316 JUNTA EPDM</t>
  </si>
  <si>
    <t>5411692042226</t>
  </si>
  <si>
    <t>ISUS028</t>
  </si>
  <si>
    <t>0ISUS028</t>
  </si>
  <si>
    <t>INTERCAMBIADOR PISCINA CHROMAGEN 490 - 9Kw</t>
  </si>
  <si>
    <t>5411692042233</t>
  </si>
  <si>
    <t>ISUS029</t>
  </si>
  <si>
    <t>0ISUS029</t>
  </si>
  <si>
    <t>INTERCAMBIADOR PISCINA CHROMAGEN 490 - 18 Kw</t>
  </si>
  <si>
    <t>5411692042240</t>
  </si>
  <si>
    <t>ISUS030</t>
  </si>
  <si>
    <t>0ISUS030</t>
  </si>
  <si>
    <t>INTERCAMBIADOR PISCINA CHROMAGEN 490 - 27 Kw</t>
  </si>
  <si>
    <t>5411692042257</t>
  </si>
  <si>
    <t>ISUS031</t>
  </si>
  <si>
    <t>0ISUS031</t>
  </si>
  <si>
    <t>INTERCAMBIADOR PISCINA CHROMAGEN 490 - 36 Kw</t>
  </si>
  <si>
    <t>5411692042264</t>
  </si>
  <si>
    <t>ISUS032</t>
  </si>
  <si>
    <t>0ISUS032</t>
  </si>
  <si>
    <t>INTERCAMBIADOR PISCINA CHROMAGEN 490 - 54 Kw</t>
  </si>
  <si>
    <t>5411692042271</t>
  </si>
  <si>
    <t>ISUS033</t>
  </si>
  <si>
    <t>0ISUS033</t>
  </si>
  <si>
    <t>INTERCAMBIADOR PISCINA CHROMAGEN 490 - 72 Kw</t>
  </si>
  <si>
    <t>5411692042288</t>
  </si>
  <si>
    <t>ISUS034</t>
  </si>
  <si>
    <t>0ISUS034</t>
  </si>
  <si>
    <t>INTERCAMBIADOR PISCINA CHROMAGEN 490 - 90 Kw</t>
  </si>
  <si>
    <t>5411692042295</t>
  </si>
  <si>
    <t>ISUS015</t>
  </si>
  <si>
    <t>0ISUS015</t>
  </si>
  <si>
    <t>INTERCAMBIADOR INST. PISCINA PLUS - 5 CAPTADORES</t>
  </si>
  <si>
    <t>5411692042301</t>
  </si>
  <si>
    <t>ISUS016</t>
  </si>
  <si>
    <t>0ISUS016</t>
  </si>
  <si>
    <t>INTERCAMBIADOR INST. PISCINA PLUS - 10 CAPTADORES</t>
  </si>
  <si>
    <t>5411692042318</t>
  </si>
  <si>
    <t>ISUS017</t>
  </si>
  <si>
    <t>0ISUS017</t>
  </si>
  <si>
    <t>INTERCAMBIADOR INST. PISCINA PLUS - 15 CAPTADORES</t>
  </si>
  <si>
    <t>5411692042325</t>
  </si>
  <si>
    <t>ZOKS027</t>
  </si>
  <si>
    <t>0ZOKS027</t>
  </si>
  <si>
    <t>KIT DE TRANSFERENCIA SOLAR 3 VIAS COMPAC</t>
  </si>
  <si>
    <t>5411692042332</t>
  </si>
  <si>
    <t>ZAES012</t>
  </si>
  <si>
    <t>0ZAES012</t>
  </si>
  <si>
    <t>AEROTERMO PARA 8 CAPTADORES - 12Kw</t>
  </si>
  <si>
    <t>5411692042349</t>
  </si>
  <si>
    <t>ZAES013</t>
  </si>
  <si>
    <t>0ZAES013</t>
  </si>
  <si>
    <t>AEROTERMO PARA 12 CAPTADORES - 18Kw</t>
  </si>
  <si>
    <t>5411692042356</t>
  </si>
  <si>
    <t>ZAES014</t>
  </si>
  <si>
    <t>0ZAES014</t>
  </si>
  <si>
    <t>AEROTERMO PARA 20 CAPTADORES - 31Kw</t>
  </si>
  <si>
    <t>5411692042363</t>
  </si>
  <si>
    <t>ZAES015</t>
  </si>
  <si>
    <t>0ZAES015</t>
  </si>
  <si>
    <t>AEROTERMO PARA 30 CAPTADORES - 44 kW.</t>
  </si>
  <si>
    <t>5411692042370</t>
  </si>
  <si>
    <t>ZAES016</t>
  </si>
  <si>
    <t>0ZAES016</t>
  </si>
  <si>
    <t>AEROTERMO PARA 40 CAPTADORES - 64Kw</t>
  </si>
  <si>
    <t>5411692042387</t>
  </si>
  <si>
    <t>ZAES017</t>
  </si>
  <si>
    <t>0ZAES017</t>
  </si>
  <si>
    <t>AEROTERMO PARA 50 CAPTADORES - 80Kw</t>
  </si>
  <si>
    <t>5411692042394</t>
  </si>
  <si>
    <t>ZAES018</t>
  </si>
  <si>
    <t>0ZAES018</t>
  </si>
  <si>
    <t>AEROTERMO PARA 75 CAPTADORES - 117Kw</t>
  </si>
  <si>
    <t>5411692042400</t>
  </si>
  <si>
    <t>ZAES019</t>
  </si>
  <si>
    <t>0ZAES019</t>
  </si>
  <si>
    <t>AEROTERMO PARA 100 CAPTADORES - 160Kw</t>
  </si>
  <si>
    <t>5411692042417</t>
  </si>
  <si>
    <t>ZAES020</t>
  </si>
  <si>
    <t>0ZAES020</t>
  </si>
  <si>
    <t>AEROTERMO PARA 150 CAPTADORES - 235Kw</t>
  </si>
  <si>
    <t>5411692042424</t>
  </si>
  <si>
    <t>ZAES021</t>
  </si>
  <si>
    <t>0ZAES021</t>
  </si>
  <si>
    <t>AEROTERMO PARA 200 CAPTADORES - 312Kw</t>
  </si>
  <si>
    <t>5411692042431</t>
  </si>
  <si>
    <t>ZVSS002</t>
  </si>
  <si>
    <t>0ZVSS002</t>
  </si>
  <si>
    <t>VASO EXPANSION 8 L - CIRC. CERRADO</t>
  </si>
  <si>
    <t>5411692042448</t>
  </si>
  <si>
    <t>ZVSS006</t>
  </si>
  <si>
    <t>0ZVSS006</t>
  </si>
  <si>
    <t>VASO EXPANSION 12 L - CIRC. CERRADO</t>
  </si>
  <si>
    <t>5411692042455</t>
  </si>
  <si>
    <t>ZVSS007</t>
  </si>
  <si>
    <t>0ZVSS007</t>
  </si>
  <si>
    <t>VASO EXPANSION 25 L - CIRC. CERRADO</t>
  </si>
  <si>
    <t>5411692042462</t>
  </si>
  <si>
    <t>ZVSS008</t>
  </si>
  <si>
    <t>0ZVSS008</t>
  </si>
  <si>
    <t>VASO EXPANSION 50 L - CIRC. CERRADO</t>
  </si>
  <si>
    <t>5411692042479</t>
  </si>
  <si>
    <t>ZVSS009</t>
  </si>
  <si>
    <t>0ZVSS009</t>
  </si>
  <si>
    <t>VASO EXPANSION 80 L - CIRC. CERRADO</t>
  </si>
  <si>
    <t>5411692042486</t>
  </si>
  <si>
    <t>ZVSS011</t>
  </si>
  <si>
    <t>0ZVSS011</t>
  </si>
  <si>
    <t>VASO EXPANSION 100 L - CIRC. CERRADO</t>
  </si>
  <si>
    <t>5411692042493</t>
  </si>
  <si>
    <t>ZVSS012</t>
  </si>
  <si>
    <t>0ZVSS012</t>
  </si>
  <si>
    <t>VASO EXPANSION 150 L - CIRC. CERRADO</t>
  </si>
  <si>
    <t>5411692042509</t>
  </si>
  <si>
    <t>ZVSS013</t>
  </si>
  <si>
    <t>0ZVSS013</t>
  </si>
  <si>
    <t>VASO EXPANSION 200 L - CIRC. CERRADO</t>
  </si>
  <si>
    <t>5411692042516</t>
  </si>
  <si>
    <t>ZVSS015</t>
  </si>
  <si>
    <t>0ZVSS015</t>
  </si>
  <si>
    <t>VASO EXPANSION 300L - CIRC. CERRADO</t>
  </si>
  <si>
    <t>5411692042523</t>
  </si>
  <si>
    <t>ZVSS016</t>
  </si>
  <si>
    <t>0ZVSS016</t>
  </si>
  <si>
    <t>VASO EXPANSION 500L - CIRC. CERRADO</t>
  </si>
  <si>
    <t>5411692042530</t>
  </si>
  <si>
    <t>ZVSS005</t>
  </si>
  <si>
    <t>0ZVSS005</t>
  </si>
  <si>
    <t>VASO EXPANSION ACS 8 L</t>
  </si>
  <si>
    <t>5411692042547</t>
  </si>
  <si>
    <t>ZVSS018</t>
  </si>
  <si>
    <t>0ZVSS018</t>
  </si>
  <si>
    <t>VASO EXPANSION ACS 11 L</t>
  </si>
  <si>
    <t>5411692042554</t>
  </si>
  <si>
    <t>ZVSS019</t>
  </si>
  <si>
    <t>0ZVSS019</t>
  </si>
  <si>
    <t>VASO EXPANSION ACS 24 L</t>
  </si>
  <si>
    <t>5411692042561</t>
  </si>
  <si>
    <t>ZVSS020</t>
  </si>
  <si>
    <t>0ZVSS020</t>
  </si>
  <si>
    <t>VASO EXPANSION ACS 50 L</t>
  </si>
  <si>
    <t>5411692042578</t>
  </si>
  <si>
    <t>ZVSS021</t>
  </si>
  <si>
    <t>0ZVSS021</t>
  </si>
  <si>
    <t>VASO EXPANSION ACS 80 L</t>
  </si>
  <si>
    <t>5411692042585</t>
  </si>
  <si>
    <t>ZVSS022</t>
  </si>
  <si>
    <t>0ZVSS022</t>
  </si>
  <si>
    <t>VASO EXPANSION ACS 100 L</t>
  </si>
  <si>
    <t>5411692042592</t>
  </si>
  <si>
    <t>ZVSS023</t>
  </si>
  <si>
    <t>0ZVSS023</t>
  </si>
  <si>
    <t>VASO EXPANSION ACS 150 L</t>
  </si>
  <si>
    <t>5411692042608</t>
  </si>
  <si>
    <t>ZVSS024</t>
  </si>
  <si>
    <t>0ZVSS024</t>
  </si>
  <si>
    <t>VASO EXPANSION ACS 200 L</t>
  </si>
  <si>
    <t>5411692042615</t>
  </si>
  <si>
    <t>ZVSS025</t>
  </si>
  <si>
    <t>0ZVSS025</t>
  </si>
  <si>
    <t>VASO EXPANSION ACS 300 L</t>
  </si>
  <si>
    <t>5411692042622</t>
  </si>
  <si>
    <t>ZVSS026</t>
  </si>
  <si>
    <t>0ZVSS026</t>
  </si>
  <si>
    <t>VASO EXPANSION ACS 500 L</t>
  </si>
  <si>
    <t>5411692042639</t>
  </si>
  <si>
    <t>ZGHR008</t>
  </si>
  <si>
    <t>0ZGHR008</t>
  </si>
  <si>
    <t>GRUPO HIDRAULICO CHROMAGEN DRAIN BACK</t>
  </si>
  <si>
    <t>5411692042646</t>
  </si>
  <si>
    <t>ZGHR001</t>
  </si>
  <si>
    <t>0ZGHR001</t>
  </si>
  <si>
    <t>ESTACION SOLAR CHROMAGEN DRAIN BACK</t>
  </si>
  <si>
    <t>5411692042653</t>
  </si>
  <si>
    <t>ZOKS022</t>
  </si>
  <si>
    <t>0ZOKS022</t>
  </si>
  <si>
    <t>GRUPO HIDRAULICO 1 VIA HE</t>
  </si>
  <si>
    <t>5411692042660</t>
  </si>
  <si>
    <t>ZOKS023</t>
  </si>
  <si>
    <t>0ZOKS023</t>
  </si>
  <si>
    <t>GRUPO HIDRAULICO 2 VIA HE</t>
  </si>
  <si>
    <t>5411692042677</t>
  </si>
  <si>
    <t>ZGHR009</t>
  </si>
  <si>
    <t>0ZGHR009</t>
  </si>
  <si>
    <t>GRUPO HIDRAULICO GRANDES INSTALACIONES</t>
  </si>
  <si>
    <t>5411692042684</t>
  </si>
  <si>
    <t>ZGHR007</t>
  </si>
  <si>
    <t>0ZGHR007</t>
  </si>
  <si>
    <t>ESTACION SOLAR 1 VIA HE</t>
  </si>
  <si>
    <t>5411692042691</t>
  </si>
  <si>
    <t>ZGHR010</t>
  </si>
  <si>
    <t>0ZGHR010</t>
  </si>
  <si>
    <t>ESTACION SOLAR 2 VIAS HE</t>
  </si>
  <si>
    <t>5411692042707</t>
  </si>
  <si>
    <t>ZGHR005</t>
  </si>
  <si>
    <t>0ZGHR005</t>
  </si>
  <si>
    <t>ESTACION SOLAR CHROMAGEN GRANDES INSTALACIONES</t>
  </si>
  <si>
    <t>5411692042714</t>
  </si>
  <si>
    <t>BWIS015</t>
  </si>
  <si>
    <t>0BWIS015</t>
  </si>
  <si>
    <t>BOMBA ELECTRONICA + CONEXION CIRCUITO 1º 1-10 CAPT</t>
  </si>
  <si>
    <t>5411692042721</t>
  </si>
  <si>
    <t>ZBOS030</t>
  </si>
  <si>
    <t>0ZBOS030</t>
  </si>
  <si>
    <t>JUEGO RACOR BOMBA CHROMAGEN FORZADO</t>
  </si>
  <si>
    <t>5411692042738</t>
  </si>
  <si>
    <t>ZBOS031</t>
  </si>
  <si>
    <t>0ZBOS031</t>
  </si>
  <si>
    <t>BOMBA CHROMAGEN FORZADO ELECTRÓNICA</t>
  </si>
  <si>
    <t>5411692042745</t>
  </si>
  <si>
    <t>BWIS016</t>
  </si>
  <si>
    <t>0BWIS016</t>
  </si>
  <si>
    <t>BOMBA ELECTRONICA + CONEXION CIRCUITO 1º - 15 CAPT</t>
  </si>
  <si>
    <t>5411692042752</t>
  </si>
  <si>
    <t>BWIS017</t>
  </si>
  <si>
    <t>0BWIS017</t>
  </si>
  <si>
    <t>BOMBA ELECTRONICA + CONEXION CTO. 1º 11-20 CAPT</t>
  </si>
  <si>
    <t>5411692042769</t>
  </si>
  <si>
    <t>BWIS019</t>
  </si>
  <si>
    <t>0BWIS019</t>
  </si>
  <si>
    <t>BOMBA ELECTRONICA + CONEXION CTO. 1º 21-50 CAPT</t>
  </si>
  <si>
    <t>5411692042776</t>
  </si>
  <si>
    <t>BWIS024</t>
  </si>
  <si>
    <t>0BWIS024</t>
  </si>
  <si>
    <t>BOMBA ELECTRONICA + CONEXION CIRCUITO 1º - 75 CAPT</t>
  </si>
  <si>
    <t>5411692042783</t>
  </si>
  <si>
    <t>BWIS025</t>
  </si>
  <si>
    <t>0BWIS025</t>
  </si>
  <si>
    <t>BOMBA ELECTRONICA + CONEXION CIRCUITO 1º- 100 CAPT</t>
  </si>
  <si>
    <t>5411692042790</t>
  </si>
  <si>
    <t>BWIS008</t>
  </si>
  <si>
    <t>0BWIS008</t>
  </si>
  <si>
    <t>BOMBA + CONEXIÓN CIRCUITO 2º - 5 CAPTADORES</t>
  </si>
  <si>
    <t>5411692042806</t>
  </si>
  <si>
    <t>BWIS009</t>
  </si>
  <si>
    <t>0BWIS009</t>
  </si>
  <si>
    <t>BOMBA + CONEXION CIRCUITO 2º 6-15 CAPTADORES</t>
  </si>
  <si>
    <t>5411692042813</t>
  </si>
  <si>
    <t>BWIS011</t>
  </si>
  <si>
    <t>0BWIS011</t>
  </si>
  <si>
    <t>BOMBA + CONEXION CIRCUITO 2º 16-20 CAPTADORES</t>
  </si>
  <si>
    <t>5411692042820</t>
  </si>
  <si>
    <t>BWIS012</t>
  </si>
  <si>
    <t>0BWIS012</t>
  </si>
  <si>
    <t>BOMBA + CONEXION CIRCUITO 2º 21-50 CAPTADORES</t>
  </si>
  <si>
    <t>5411692042837</t>
  </si>
  <si>
    <t>BWIS026</t>
  </si>
  <si>
    <t>0BWIS026</t>
  </si>
  <si>
    <t>BOMBA + CONEXION CIRCUITO 2º 76-100 CAPTADORES</t>
  </si>
  <si>
    <t>5411692042844</t>
  </si>
  <si>
    <t>ZGRS001</t>
  </si>
  <si>
    <t>0ZGRS001</t>
  </si>
  <si>
    <t>GRUPO LLENADO ELECTRONICO 5 CAPTADORES</t>
  </si>
  <si>
    <t>5411692042851</t>
  </si>
  <si>
    <t>ZGRS002</t>
  </si>
  <si>
    <t>0ZGRS002</t>
  </si>
  <si>
    <t>GRUPO LLENADO ELECTRONICO 15 CAPTADORES</t>
  </si>
  <si>
    <t>5411692042868</t>
  </si>
  <si>
    <t>ZGRS003</t>
  </si>
  <si>
    <t>0ZGRS003</t>
  </si>
  <si>
    <t>GRUPO LLENADO ELECTRONICO 25 CAPTADORES</t>
  </si>
  <si>
    <t>5411692042875</t>
  </si>
  <si>
    <t>ZGRS004</t>
  </si>
  <si>
    <t>0ZGRS004</t>
  </si>
  <si>
    <t>GRUPO LLENADO ELECTRONICO 35 CAPTADORES</t>
  </si>
  <si>
    <t>5411692042882</t>
  </si>
  <si>
    <t>ZGRS005</t>
  </si>
  <si>
    <t>0ZGRS005</t>
  </si>
  <si>
    <t>GRUPO LLENADO ELECTRONICO 50 CAPTADORES</t>
  </si>
  <si>
    <t>5411692042899</t>
  </si>
  <si>
    <t>ZCES016</t>
  </si>
  <si>
    <t>0ZCES016</t>
  </si>
  <si>
    <t>CONTROL CHROMAGEN VIV DISTRIBUIDA</t>
  </si>
  <si>
    <t>5411692042905</t>
  </si>
  <si>
    <t>ZCES015</t>
  </si>
  <si>
    <t>0ZCES015</t>
  </si>
  <si>
    <t>CENTRALITA CHROMAGEN 3E/1S+1S</t>
  </si>
  <si>
    <t>5411692042912</t>
  </si>
  <si>
    <t>ZCES006</t>
  </si>
  <si>
    <t>0ZCES006</t>
  </si>
  <si>
    <t>CENTRALITA CHROMAGEN 4E/1S</t>
  </si>
  <si>
    <t>5411692042929</t>
  </si>
  <si>
    <t>ZCES013</t>
  </si>
  <si>
    <t>0ZCES013</t>
  </si>
  <si>
    <t>CENTRALITA CHROMAGEN 4E/2S PLUS</t>
  </si>
  <si>
    <t>5411692042936</t>
  </si>
  <si>
    <t>ZCES020</t>
  </si>
  <si>
    <t>0ZCES020</t>
  </si>
  <si>
    <t>CENTRALITA CHROMAGEN 5E/4S</t>
  </si>
  <si>
    <t>5411692042943</t>
  </si>
  <si>
    <t>ZCES004</t>
  </si>
  <si>
    <t>0ZCES004</t>
  </si>
  <si>
    <t>5411692042950</t>
  </si>
  <si>
    <t>ZCES017</t>
  </si>
  <si>
    <t>0ZCES017</t>
  </si>
  <si>
    <t>CENTRALITA DELTASOL BX PLUS</t>
  </si>
  <si>
    <t>5411692042967</t>
  </si>
  <si>
    <t>ZCES009</t>
  </si>
  <si>
    <t>0ZCES009</t>
  </si>
  <si>
    <t>CENTRALITA DELTA SOL MX</t>
  </si>
  <si>
    <t>5411692042974</t>
  </si>
  <si>
    <t>ZCES011</t>
  </si>
  <si>
    <t>0ZCES011</t>
  </si>
  <si>
    <t>DATALOGGER DL2</t>
  </si>
  <si>
    <t>5411692042981</t>
  </si>
  <si>
    <t>ZVAS029</t>
  </si>
  <si>
    <t>0ZVAS029</t>
  </si>
  <si>
    <t>VALVULA DE ZONA SOLAR 3 VIAS 3/4</t>
  </si>
  <si>
    <t>5411692042998</t>
  </si>
  <si>
    <t>ZVAS023</t>
  </si>
  <si>
    <t>0ZVAS023</t>
  </si>
  <si>
    <t>VALVULA EQUILIBRADO DINAMICO 3/4" 0,12</t>
  </si>
  <si>
    <t>5411692043001</t>
  </si>
  <si>
    <t>ZSDS066</t>
  </si>
  <si>
    <t>0ZSDS066</t>
  </si>
  <si>
    <t>SONDA NTC</t>
  </si>
  <si>
    <t>5411692043018</t>
  </si>
  <si>
    <t>ZSDS103</t>
  </si>
  <si>
    <t>0ZSDS103</t>
  </si>
  <si>
    <t>SONDA PTC</t>
  </si>
  <si>
    <t>5411692043025</t>
  </si>
  <si>
    <t>ZCES001</t>
  </si>
  <si>
    <t>0ZCES001</t>
  </si>
  <si>
    <t>SONDA PT-1000 CHROMAGEN</t>
  </si>
  <si>
    <t>5411692043032</t>
  </si>
  <si>
    <t>ZCES014</t>
  </si>
  <si>
    <t>0ZCES014</t>
  </si>
  <si>
    <t>CELULA SOLAR CS10</t>
  </si>
  <si>
    <t>5411692043049</t>
  </si>
  <si>
    <t>ZVAS016</t>
  </si>
  <si>
    <t>0ZVAS016</t>
  </si>
  <si>
    <t>VALVULA SEGURIDAD 3 ATM</t>
  </si>
  <si>
    <t>5411692043056</t>
  </si>
  <si>
    <t>ZVAS017</t>
  </si>
  <si>
    <t>0ZVAS017</t>
  </si>
  <si>
    <t>VALVULA SEGURIDAD 6 ATM</t>
  </si>
  <si>
    <t>5411692043063</t>
  </si>
  <si>
    <t>ZVAS005</t>
  </si>
  <si>
    <t>ZVAS005-VALVULA SEGURIDAD 8 ATM 1/2</t>
  </si>
  <si>
    <t>5411692062682</t>
  </si>
  <si>
    <t>ZVAS018</t>
  </si>
  <si>
    <t>0ZVAS018</t>
  </si>
  <si>
    <t>VALVULA MEZCLADORA DE AGUA CALIENTE 3/4"" M</t>
  </si>
  <si>
    <t>5411692043070</t>
  </si>
  <si>
    <t>ZVAS026</t>
  </si>
  <si>
    <t>0ZVAS026</t>
  </si>
  <si>
    <t>VALVULA MEZCLADORA DE AGUA CALIENTE 3/4"" H</t>
  </si>
  <si>
    <t>5411692043087</t>
  </si>
  <si>
    <t>ZISS087</t>
  </si>
  <si>
    <t>0ZISS087</t>
  </si>
  <si>
    <t>ANTICONGELANTE ANTICORROSION CHROMAGEN (2 LITROS)</t>
  </si>
  <si>
    <t>5411692043094</t>
  </si>
  <si>
    <t>ZISS073</t>
  </si>
  <si>
    <t>0ZISS073</t>
  </si>
  <si>
    <t>ANTICONGELANTE ANTICORROSION CHROMAGEN (25 LITROS)</t>
  </si>
  <si>
    <t>5411692043100</t>
  </si>
  <si>
    <t>ZOKS024</t>
  </si>
  <si>
    <t>0ZOKS024</t>
  </si>
  <si>
    <t>KIT SOLAR MEZCLADOR ACS</t>
  </si>
  <si>
    <t>5411692043117</t>
  </si>
  <si>
    <t>ZTSR006</t>
  </si>
  <si>
    <t>0ZTSR006</t>
  </si>
  <si>
    <t>KIT RESISTENCIA/TERMOSTATO 3Kw - 230v</t>
  </si>
  <si>
    <t>5411692043124</t>
  </si>
  <si>
    <t>ZBNS008</t>
  </si>
  <si>
    <t>0ZBNS008</t>
  </si>
  <si>
    <t>KIT RESISTENCIA/TERMOSTATO 4,5Kw - 230v</t>
  </si>
  <si>
    <t>5411692043131</t>
  </si>
  <si>
    <t>ZBNS001</t>
  </si>
  <si>
    <t>0ZBNS001</t>
  </si>
  <si>
    <t>KIT RESISTENCIA/TERMOSTATO 6Kw - 230v</t>
  </si>
  <si>
    <t>5411692043148</t>
  </si>
  <si>
    <t>ZBNS004</t>
  </si>
  <si>
    <t>0ZBNS004</t>
  </si>
  <si>
    <t>KIT RESISTENCIA/TERMOSTATO 7,5Kw - 400v</t>
  </si>
  <si>
    <t>5411692043155</t>
  </si>
  <si>
    <t>ZBNS011</t>
  </si>
  <si>
    <t>0ZBNS011</t>
  </si>
  <si>
    <t>ÁNODO DE MAGNESIO AM2 para V = 500L</t>
  </si>
  <si>
    <t>5411692043162</t>
  </si>
  <si>
    <t>ZBNS012</t>
  </si>
  <si>
    <t>0ZBNS012</t>
  </si>
  <si>
    <t>ÁNODO DE MAGNESIO AM4 para V 800-2.000L</t>
  </si>
  <si>
    <t>5411692043179</t>
  </si>
  <si>
    <t>ZBNS010</t>
  </si>
  <si>
    <t>0ZBNS010</t>
  </si>
  <si>
    <t>ÁNODO ELECTRÓNICO AE1 - para V = &lt; 1.000</t>
  </si>
  <si>
    <t>5411692043186</t>
  </si>
  <si>
    <t>ZBNS006</t>
  </si>
  <si>
    <t>0ZBNS006</t>
  </si>
  <si>
    <t>ÁNODO ELECTRÓNICO AE2 - para V &gt; 1.000L</t>
  </si>
  <si>
    <t>5411692043193</t>
  </si>
  <si>
    <t>KRCS001</t>
  </si>
  <si>
    <t>0KRCS001</t>
  </si>
  <si>
    <t>KIT PARA BATERÍA DE CAPTADORES</t>
  </si>
  <si>
    <t>5411692043209</t>
  </si>
  <si>
    <t>KRCS002</t>
  </si>
  <si>
    <t>0KRCS002</t>
  </si>
  <si>
    <t>KIT PARA BATERÍA DE CAPTADORES CON VAINA</t>
  </si>
  <si>
    <t>5411692043216</t>
  </si>
  <si>
    <t>KRCS004</t>
  </si>
  <si>
    <t>0KRCS004</t>
  </si>
  <si>
    <t>KIT PARA BATERÍA DE CAPTADORES CU22 mm</t>
  </si>
  <si>
    <t>5411692043223</t>
  </si>
  <si>
    <t>KRCS005</t>
  </si>
  <si>
    <t>0KRCS005</t>
  </si>
  <si>
    <t>KIT PARA BATERÍA DE CAPTADORES CON VAINA CU22 mm</t>
  </si>
  <si>
    <t>5411692043230</t>
  </si>
  <si>
    <t>ZVAS009</t>
  </si>
  <si>
    <t>0ZVAS009</t>
  </si>
  <si>
    <t>VÁLVULA DE LLENADO</t>
  </si>
  <si>
    <t>5411692043247</t>
  </si>
  <si>
    <t>ZSDS026</t>
  </si>
  <si>
    <t>0ZSDS026</t>
  </si>
  <si>
    <t>PURGADOR SOLAR INSTALACIÓN</t>
  </si>
  <si>
    <t>5411692043254</t>
  </si>
  <si>
    <t>ZSDS100</t>
  </si>
  <si>
    <t>0ZSDS100</t>
  </si>
  <si>
    <t>PURGADOR SISTEMA SOLAR</t>
  </si>
  <si>
    <t>5411692043261</t>
  </si>
  <si>
    <t>ZSDS014</t>
  </si>
  <si>
    <t>0ZSDS014</t>
  </si>
  <si>
    <t>RACORD 3 PIEZAS 3/4” - Unión entre captadores rosca</t>
  </si>
  <si>
    <t>5411692043278</t>
  </si>
  <si>
    <t>ZSDS114</t>
  </si>
  <si>
    <t>0ZSDS114</t>
  </si>
  <si>
    <t>RACORD RECTO DOBLE 22-22” - Unión entre captadores cobre</t>
  </si>
  <si>
    <t>5411692043285</t>
  </si>
  <si>
    <t>ZKIS008</t>
  </si>
  <si>
    <t>0ZKIS008</t>
  </si>
  <si>
    <t>VAINA SONDA PANELES</t>
  </si>
  <si>
    <t>5411692043292</t>
  </si>
  <si>
    <t>ZVAS001</t>
  </si>
  <si>
    <t>ZVAS001-VÁLVULA ANTIRRETORNO</t>
  </si>
  <si>
    <t>5411692062699</t>
  </si>
  <si>
    <t>ZVAS003</t>
  </si>
  <si>
    <t>ZVAS003-VÁLVULA TERMOSIFÓNICA 3/4”</t>
  </si>
  <si>
    <t>5411692062705</t>
  </si>
  <si>
    <t>ZOKS003</t>
  </si>
  <si>
    <t>0ZOKS003</t>
  </si>
  <si>
    <t>SET CONEXION PARA VASO EXPANSION</t>
  </si>
  <si>
    <t>5411692043308</t>
  </si>
  <si>
    <t>ZRAS028</t>
  </si>
  <si>
    <t>0ZRAS028</t>
  </si>
  <si>
    <t>RAMAL SET DE CONEXION</t>
  </si>
  <si>
    <t>5411692043315</t>
  </si>
  <si>
    <t>ZANS001</t>
  </si>
  <si>
    <t>ZANS001-ANODO DE MAGNESIO</t>
  </si>
  <si>
    <t>5411692062712</t>
  </si>
  <si>
    <t>ZMUS006</t>
  </si>
  <si>
    <t>0ZMUS006</t>
  </si>
  <si>
    <t>RESISTENCIA ELECTRICA 1500 W ACUMULADOR</t>
  </si>
  <si>
    <t>5411692043322</t>
  </si>
  <si>
    <t>ZMUS004</t>
  </si>
  <si>
    <t>0ZMUS004</t>
  </si>
  <si>
    <t>JUNTA BRIDA ACUMULADOR MURAL</t>
  </si>
  <si>
    <t>5411692043339</t>
  </si>
  <si>
    <t>ZMUS008</t>
  </si>
  <si>
    <t>0ZMUS008</t>
  </si>
  <si>
    <t>TERMOMETRO ACUMULADOR MURAL</t>
  </si>
  <si>
    <t>5411692043346</t>
  </si>
  <si>
    <t>ZMUS005</t>
  </si>
  <si>
    <t>0ZMUS005</t>
  </si>
  <si>
    <t>BRIDA ACUMULADOR MURAL</t>
  </si>
  <si>
    <t>5411692043353</t>
  </si>
  <si>
    <t>ZMUS007</t>
  </si>
  <si>
    <t>0ZMUS007</t>
  </si>
  <si>
    <t>TERMOSTATO 1,5 KW ACUMULADOR MURAL</t>
  </si>
  <si>
    <t>5411692043360</t>
  </si>
  <si>
    <t>EMUL001</t>
  </si>
  <si>
    <t>0EMUL001</t>
  </si>
  <si>
    <t>SOPORTE DE SUELO INTERACUMULADOR VERTICAL MURAL</t>
  </si>
  <si>
    <t>5411692043377</t>
  </si>
  <si>
    <t>ZMUS003</t>
  </si>
  <si>
    <t>0ZMUS003</t>
  </si>
  <si>
    <t>JUNTA ANODO ACUMULADOR MURAL</t>
  </si>
  <si>
    <t>5411692043384</t>
  </si>
  <si>
    <t>ZNBS001</t>
  </si>
  <si>
    <t>0ZNBS001</t>
  </si>
  <si>
    <t>RESISTENCIA ELECTRICA 1500 W ACUMULADOR MURAL</t>
  </si>
  <si>
    <t>5411692043391</t>
  </si>
  <si>
    <t>ZNBS003</t>
  </si>
  <si>
    <t>0ZNBS003</t>
  </si>
  <si>
    <t>5411692043407</t>
  </si>
  <si>
    <t>ZNBS005</t>
  </si>
  <si>
    <t>0ZNBS005</t>
  </si>
  <si>
    <t>5411692043414</t>
  </si>
  <si>
    <t>ZNBS002</t>
  </si>
  <si>
    <t>0ZNBS002</t>
  </si>
  <si>
    <t>5411692043421</t>
  </si>
  <si>
    <t>ZNBS004</t>
  </si>
  <si>
    <t>0ZNBS004</t>
  </si>
  <si>
    <t>TERMOSTATO ACUMULADOR MURAL</t>
  </si>
  <si>
    <t>5411692043438</t>
  </si>
  <si>
    <t>ZSDS038</t>
  </si>
  <si>
    <t>ZSDS038-ADAPTADOR 3/4 BOCA DEPÓSITO</t>
  </si>
  <si>
    <t>5411692062743</t>
  </si>
  <si>
    <t>ZSDS016</t>
  </si>
  <si>
    <t>ZSDS016-BRIDA DEPOSITO HORIZONTAL</t>
  </si>
  <si>
    <t>5411692062774</t>
  </si>
  <si>
    <t>ZSDF002</t>
  </si>
  <si>
    <t>ZSDF002-BRIDA DEPOSITO VERTICAL</t>
  </si>
  <si>
    <t>5411692062781</t>
  </si>
  <si>
    <t>ZRES011</t>
  </si>
  <si>
    <t>ZRES011-BRIDA APOYO ELECTRICO HORIZONTAL</t>
  </si>
  <si>
    <t>5411692062798</t>
  </si>
  <si>
    <t>ZRES012</t>
  </si>
  <si>
    <t>ZRES012-BRIDA APOYO ELECTRICO VERTICAL</t>
  </si>
  <si>
    <t>5411692062804</t>
  </si>
  <si>
    <t>ZACS003</t>
  </si>
  <si>
    <t>ZACS003-JUNTA BRIDA GOMA</t>
  </si>
  <si>
    <t>5411692062811</t>
  </si>
  <si>
    <t>ZACS002</t>
  </si>
  <si>
    <t>ZACS002-SOPOR INTERAC VERT SUELO (PATAS)</t>
  </si>
  <si>
    <t>5411692062842</t>
  </si>
  <si>
    <t>ZRES001</t>
  </si>
  <si>
    <t>ZRES001-RESIST ACUMUL HOR JUNTA REDONDA</t>
  </si>
  <si>
    <t>5411692062859</t>
  </si>
  <si>
    <t>ZRES003</t>
  </si>
  <si>
    <t>ZRES003-RESIST ACUMUL VERT JUNTA REDONDA</t>
  </si>
  <si>
    <t>5411692062866</t>
  </si>
  <si>
    <t>ZSDS004</t>
  </si>
  <si>
    <t>ZSDS004-JUNTA RESISTENCIA REDONDA</t>
  </si>
  <si>
    <t>5411692062873</t>
  </si>
  <si>
    <t>ZISS058</t>
  </si>
  <si>
    <t>ZISS058-TAPA PLASTICA ACUMULADOR</t>
  </si>
  <si>
    <t>5411692062880</t>
  </si>
  <si>
    <t>ZRES007</t>
  </si>
  <si>
    <t>ZRES007-TERMOSTATO 16 A - 35 CM</t>
  </si>
  <si>
    <t>5411692062897</t>
  </si>
  <si>
    <t>ZISS059</t>
  </si>
  <si>
    <t>ZISS059-VAINA SONDA DEPOSITO HORIZONTAL</t>
  </si>
  <si>
    <t>5411692062903</t>
  </si>
  <si>
    <t>ZACV001</t>
  </si>
  <si>
    <t>ZACV001-VAINA INTERACUMULADOR DRAIN BACK</t>
  </si>
  <si>
    <t>5411692062910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</si>
</sst>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00246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1C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2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2" fontId="0" fillId="0" borderId="0" xfId="0" applyNumberFormat="1" applyAlignment="1">
      <alignment horizontal="left"/>
    </xf>
    <xf numFmtId="1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47625</xdr:rowOff>
    </xdr:from>
    <xdr:to>
      <xdr:col>7</xdr:col>
      <xdr:colOff>710047</xdr:colOff>
      <xdr:row>2</xdr:row>
      <xdr:rowOff>74702</xdr:rowOff>
    </xdr:to>
    <xdr:pic>
      <xdr:nvPicPr>
        <xdr:cNvPr id="5" name="Imagen 4" descr="Chromagen – Hot Water Solution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0" y="47625"/>
          <a:ext cx="2691247" cy="8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cpidz/Desktop/TARIFAS/descarga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CODICE</v>
          </cell>
          <cell r="B1" t="str">
            <v>DESCRIZIONE</v>
          </cell>
          <cell r="C1" t="str">
            <v>GERARCHIA</v>
          </cell>
          <cell r="D1" t="str">
            <v>DIV</v>
          </cell>
          <cell r="E1" t="str">
            <v>SM</v>
          </cell>
          <cell r="F1" t="str">
            <v>TP</v>
          </cell>
          <cell r="G1" t="str">
            <v>SPRO</v>
          </cell>
          <cell r="H1" t="str">
            <v>VARIANTE</v>
          </cell>
          <cell r="I1" t="str">
            <v>MES</v>
          </cell>
          <cell r="J1" t="str">
            <v>ANNO</v>
          </cell>
          <cell r="K1" t="str">
            <v>CSTD</v>
          </cell>
          <cell r="L1" t="str">
            <v>LOTTO</v>
          </cell>
          <cell r="N1" t="str">
            <v>VARP</v>
          </cell>
          <cell r="O1" t="str">
            <v>PERP</v>
          </cell>
          <cell r="P1" t="str">
            <v>ANNOP</v>
          </cell>
          <cell r="Q1" t="str">
            <v>CSTD_PREC</v>
          </cell>
        </row>
        <row r="2">
          <cell r="A2" t="str">
            <v>0BWIS008</v>
          </cell>
          <cell r="B2" t="str">
            <v>BOMBA + CONEXIÓN CTO 2º - 5 CAPT</v>
          </cell>
          <cell r="C2" t="str">
            <v>10   99   132</v>
          </cell>
          <cell r="D2" t="str">
            <v>6A</v>
          </cell>
          <cell r="E2" t="str">
            <v>P3</v>
          </cell>
          <cell r="F2" t="str">
            <v>10</v>
          </cell>
          <cell r="G2" t="str">
            <v>6AP</v>
          </cell>
          <cell r="H2" t="str">
            <v>AGG</v>
          </cell>
          <cell r="I2" t="str">
            <v>001</v>
          </cell>
          <cell r="J2" t="str">
            <v>2024</v>
          </cell>
          <cell r="K2">
            <v>146240</v>
          </cell>
          <cell r="L2">
            <v>1000</v>
          </cell>
          <cell r="M2">
            <v>146.24</v>
          </cell>
          <cell r="N2" t="str">
            <v>AGG</v>
          </cell>
          <cell r="O2" t="str">
            <v>001</v>
          </cell>
          <cell r="P2" t="str">
            <v>2023</v>
          </cell>
          <cell r="Q2">
            <v>114560</v>
          </cell>
          <cell r="R2">
            <v>114.56</v>
          </cell>
          <cell r="S2">
            <v>0.27653631284916208</v>
          </cell>
        </row>
        <row r="3">
          <cell r="A3" t="str">
            <v>0BWIS009</v>
          </cell>
          <cell r="B3" t="str">
            <v>BOMBA + CONEXION CTO 2º 6-15 CAPT</v>
          </cell>
          <cell r="C3" t="str">
            <v>10   99   132</v>
          </cell>
          <cell r="D3" t="str">
            <v>6A</v>
          </cell>
          <cell r="E3" t="str">
            <v>P3</v>
          </cell>
          <cell r="F3" t="str">
            <v>10</v>
          </cell>
          <cell r="G3" t="str">
            <v>6AP</v>
          </cell>
          <cell r="H3" t="str">
            <v>AGG</v>
          </cell>
          <cell r="I3" t="str">
            <v>001</v>
          </cell>
          <cell r="J3" t="str">
            <v>2024</v>
          </cell>
          <cell r="K3">
            <v>151680</v>
          </cell>
          <cell r="L3">
            <v>1000</v>
          </cell>
          <cell r="M3">
            <v>151.68</v>
          </cell>
          <cell r="N3" t="str">
            <v>AGG</v>
          </cell>
          <cell r="O3" t="str">
            <v>001</v>
          </cell>
          <cell r="P3" t="str">
            <v>2023</v>
          </cell>
          <cell r="Q3">
            <v>180960</v>
          </cell>
          <cell r="R3">
            <v>180.96</v>
          </cell>
          <cell r="S3">
            <v>-0.16180371352785144</v>
          </cell>
        </row>
        <row r="4">
          <cell r="A4" t="str">
            <v>0BWIS011</v>
          </cell>
          <cell r="B4" t="str">
            <v>BOMBA + CONEXION CTO 2º 16-20 CAPT</v>
          </cell>
          <cell r="C4" t="str">
            <v>10   99   132</v>
          </cell>
          <cell r="D4" t="str">
            <v>6A</v>
          </cell>
          <cell r="E4" t="str">
            <v>P3</v>
          </cell>
          <cell r="F4" t="str">
            <v>10</v>
          </cell>
          <cell r="G4" t="str">
            <v>6AP</v>
          </cell>
          <cell r="H4" t="str">
            <v>AGG</v>
          </cell>
          <cell r="I4" t="str">
            <v>001</v>
          </cell>
          <cell r="J4" t="str">
            <v>2024</v>
          </cell>
          <cell r="K4">
            <v>185280</v>
          </cell>
          <cell r="L4">
            <v>1000</v>
          </cell>
          <cell r="M4">
            <v>185.28</v>
          </cell>
          <cell r="N4" t="str">
            <v>AGG</v>
          </cell>
          <cell r="O4" t="str">
            <v>001</v>
          </cell>
          <cell r="P4" t="str">
            <v>2023</v>
          </cell>
          <cell r="Q4">
            <v>185280</v>
          </cell>
          <cell r="R4">
            <v>185.28</v>
          </cell>
          <cell r="S4">
            <v>0</v>
          </cell>
        </row>
        <row r="5">
          <cell r="A5" t="str">
            <v>0BWIS012</v>
          </cell>
          <cell r="B5" t="str">
            <v>BOMBA + CONEXION CTO 2º 21-75 CAPT</v>
          </cell>
          <cell r="C5" t="str">
            <v>10   99   132</v>
          </cell>
          <cell r="D5" t="str">
            <v>6A</v>
          </cell>
          <cell r="E5" t="str">
            <v>P3</v>
          </cell>
          <cell r="F5" t="str">
            <v>10</v>
          </cell>
          <cell r="G5" t="str">
            <v>6AP</v>
          </cell>
          <cell r="H5" t="str">
            <v>AGG</v>
          </cell>
          <cell r="I5" t="str">
            <v>001</v>
          </cell>
          <cell r="J5" t="str">
            <v>2024</v>
          </cell>
          <cell r="K5">
            <v>351680</v>
          </cell>
          <cell r="L5">
            <v>1000</v>
          </cell>
          <cell r="M5">
            <v>351.68</v>
          </cell>
          <cell r="N5" t="str">
            <v>AGG</v>
          </cell>
          <cell r="O5" t="str">
            <v>001</v>
          </cell>
          <cell r="P5" t="str">
            <v>2023</v>
          </cell>
          <cell r="Q5">
            <v>312000</v>
          </cell>
          <cell r="R5">
            <v>312</v>
          </cell>
          <cell r="S5">
            <v>0.12717948717948721</v>
          </cell>
        </row>
        <row r="6">
          <cell r="A6" t="str">
            <v>0BWIS015</v>
          </cell>
          <cell r="B6" t="str">
            <v>BOMBA ELECTR + CONEX CTO 1º 1-10 CAPT</v>
          </cell>
          <cell r="C6" t="str">
            <v>10   99   132</v>
          </cell>
          <cell r="D6" t="str">
            <v>6A</v>
          </cell>
          <cell r="E6" t="str">
            <v>P3</v>
          </cell>
          <cell r="F6" t="str">
            <v>10</v>
          </cell>
          <cell r="G6" t="str">
            <v>6AP</v>
          </cell>
          <cell r="H6" t="str">
            <v>AGG</v>
          </cell>
          <cell r="I6" t="str">
            <v>001</v>
          </cell>
          <cell r="J6" t="str">
            <v>2024</v>
          </cell>
          <cell r="K6">
            <v>59060</v>
          </cell>
          <cell r="L6">
            <v>1000</v>
          </cell>
          <cell r="M6">
            <v>59.06</v>
          </cell>
          <cell r="N6" t="str">
            <v>AGG</v>
          </cell>
          <cell r="O6" t="str">
            <v>001</v>
          </cell>
          <cell r="P6" t="str">
            <v>2023</v>
          </cell>
          <cell r="Q6">
            <v>59060</v>
          </cell>
          <cell r="R6">
            <v>59.06</v>
          </cell>
          <cell r="S6">
            <v>0</v>
          </cell>
        </row>
        <row r="7">
          <cell r="A7" t="str">
            <v>0BWIS016</v>
          </cell>
          <cell r="B7" t="str">
            <v>BOMBA ELECTR + CONEX CTO 1º 11-15 CAPT</v>
          </cell>
          <cell r="C7" t="str">
            <v>10   99   132</v>
          </cell>
          <cell r="D7" t="str">
            <v>6A</v>
          </cell>
          <cell r="E7" t="str">
            <v>P3</v>
          </cell>
          <cell r="F7" t="str">
            <v>10</v>
          </cell>
          <cell r="G7" t="str">
            <v>6AP</v>
          </cell>
          <cell r="H7" t="str">
            <v>AGG</v>
          </cell>
          <cell r="I7" t="str">
            <v>001</v>
          </cell>
          <cell r="J7" t="str">
            <v>2024</v>
          </cell>
          <cell r="K7">
            <v>180124</v>
          </cell>
          <cell r="L7">
            <v>1000</v>
          </cell>
          <cell r="M7">
            <v>180.124</v>
          </cell>
          <cell r="N7" t="str">
            <v>AGG</v>
          </cell>
          <cell r="O7" t="str">
            <v>001</v>
          </cell>
          <cell r="P7" t="str">
            <v>2023</v>
          </cell>
          <cell r="Q7">
            <v>171620</v>
          </cell>
          <cell r="R7">
            <v>171.62</v>
          </cell>
          <cell r="S7">
            <v>4.9551334343316572E-2</v>
          </cell>
        </row>
        <row r="8">
          <cell r="A8" t="str">
            <v>0BWIS017</v>
          </cell>
          <cell r="B8" t="str">
            <v>BOMBA ELECTR + CONEX CTO 1º 16-20 CAPT</v>
          </cell>
          <cell r="C8" t="str">
            <v>10   99   132</v>
          </cell>
          <cell r="D8" t="str">
            <v>6A</v>
          </cell>
          <cell r="E8" t="str">
            <v>P3</v>
          </cell>
          <cell r="F8" t="str">
            <v>10</v>
          </cell>
          <cell r="G8" t="str">
            <v>6AP</v>
          </cell>
          <cell r="H8" t="str">
            <v>AGG</v>
          </cell>
          <cell r="I8" t="str">
            <v>001</v>
          </cell>
          <cell r="J8" t="str">
            <v>2024</v>
          </cell>
          <cell r="K8">
            <v>332460</v>
          </cell>
          <cell r="L8">
            <v>1000</v>
          </cell>
          <cell r="M8">
            <v>332.46</v>
          </cell>
          <cell r="N8" t="str">
            <v>AGG</v>
          </cell>
          <cell r="O8" t="str">
            <v>001</v>
          </cell>
          <cell r="P8" t="str">
            <v>2023</v>
          </cell>
          <cell r="Q8">
            <v>317460</v>
          </cell>
          <cell r="R8">
            <v>317.45999999999998</v>
          </cell>
          <cell r="S8">
            <v>4.725004725004725E-2</v>
          </cell>
        </row>
        <row r="9">
          <cell r="A9" t="str">
            <v>0BWIS019</v>
          </cell>
          <cell r="B9" t="str">
            <v>BOMBA ELECTR + CONEX CTO 1º 21-50 CAPT</v>
          </cell>
          <cell r="C9" t="str">
            <v>10   99   132</v>
          </cell>
          <cell r="D9" t="str">
            <v>6A</v>
          </cell>
          <cell r="E9" t="str">
            <v>P3</v>
          </cell>
          <cell r="F9" t="str">
            <v>10</v>
          </cell>
          <cell r="G9" t="str">
            <v>6AP</v>
          </cell>
          <cell r="H9" t="str">
            <v>AGG</v>
          </cell>
          <cell r="I9" t="str">
            <v>001</v>
          </cell>
          <cell r="J9" t="str">
            <v>2024</v>
          </cell>
          <cell r="K9">
            <v>369120</v>
          </cell>
          <cell r="L9">
            <v>1000</v>
          </cell>
          <cell r="M9">
            <v>369.12</v>
          </cell>
          <cell r="N9" t="str">
            <v>AGG</v>
          </cell>
          <cell r="O9" t="str">
            <v>001</v>
          </cell>
          <cell r="P9" t="str">
            <v>2023</v>
          </cell>
          <cell r="Q9">
            <v>344420</v>
          </cell>
          <cell r="R9">
            <v>344.42</v>
          </cell>
          <cell r="S9">
            <v>7.1714766854421894E-2</v>
          </cell>
        </row>
        <row r="10">
          <cell r="A10" t="str">
            <v>0BWIS024</v>
          </cell>
          <cell r="B10" t="str">
            <v>BOMBA ELECTR + CONEX CTO 1º 51-75 CAPT</v>
          </cell>
          <cell r="C10" t="str">
            <v>10   99   132</v>
          </cell>
          <cell r="D10" t="str">
            <v>6A</v>
          </cell>
          <cell r="E10" t="str">
            <v>P3</v>
          </cell>
          <cell r="F10" t="str">
            <v>10</v>
          </cell>
          <cell r="G10" t="str">
            <v>6AP</v>
          </cell>
          <cell r="H10" t="str">
            <v>AGG</v>
          </cell>
          <cell r="I10" t="str">
            <v>001</v>
          </cell>
          <cell r="J10" t="str">
            <v>2024</v>
          </cell>
          <cell r="K10">
            <v>640140</v>
          </cell>
          <cell r="L10">
            <v>1000</v>
          </cell>
          <cell r="M10">
            <v>640.14</v>
          </cell>
          <cell r="N10" t="str">
            <v>AGG</v>
          </cell>
          <cell r="O10" t="str">
            <v>001</v>
          </cell>
          <cell r="P10" t="str">
            <v>2023</v>
          </cell>
          <cell r="Q10">
            <v>640140</v>
          </cell>
          <cell r="R10">
            <v>640.14</v>
          </cell>
          <cell r="S10">
            <v>0</v>
          </cell>
        </row>
        <row r="11">
          <cell r="A11" t="str">
            <v>0BWIS025</v>
          </cell>
          <cell r="B11" t="str">
            <v>BOMBA ELECTR + CONEX CTO 1º 76-100 CAPT</v>
          </cell>
          <cell r="C11" t="str">
            <v>10   99   132</v>
          </cell>
          <cell r="D11" t="str">
            <v>6A</v>
          </cell>
          <cell r="E11" t="str">
            <v>P3</v>
          </cell>
          <cell r="F11" t="str">
            <v>10</v>
          </cell>
          <cell r="G11" t="str">
            <v>6AP</v>
          </cell>
          <cell r="H11" t="str">
            <v>AGG</v>
          </cell>
          <cell r="I11" t="str">
            <v>001</v>
          </cell>
          <cell r="J11" t="str">
            <v>2024</v>
          </cell>
          <cell r="K11">
            <v>742920</v>
          </cell>
          <cell r="L11">
            <v>1000</v>
          </cell>
          <cell r="M11">
            <v>742.92</v>
          </cell>
          <cell r="N11" t="str">
            <v>AGG</v>
          </cell>
          <cell r="O11" t="str">
            <v>001</v>
          </cell>
          <cell r="P11" t="str">
            <v>2023</v>
          </cell>
          <cell r="Q11">
            <v>742920</v>
          </cell>
          <cell r="R11">
            <v>742.92</v>
          </cell>
          <cell r="S11">
            <v>0</v>
          </cell>
        </row>
        <row r="12">
          <cell r="A12" t="str">
            <v>0BWIS026</v>
          </cell>
          <cell r="B12" t="str">
            <v>BOMBA + CONEXION CTO 2º 76-100 CAPT</v>
          </cell>
          <cell r="C12" t="str">
            <v>10   99   132</v>
          </cell>
          <cell r="D12" t="str">
            <v>6A</v>
          </cell>
          <cell r="E12" t="str">
            <v>P3</v>
          </cell>
          <cell r="F12" t="str">
            <v>10</v>
          </cell>
          <cell r="G12" t="str">
            <v>6AP</v>
          </cell>
          <cell r="H12" t="str">
            <v>AGG</v>
          </cell>
          <cell r="I12" t="str">
            <v>001</v>
          </cell>
          <cell r="J12" t="str">
            <v>2024</v>
          </cell>
          <cell r="K12">
            <v>455000</v>
          </cell>
          <cell r="L12">
            <v>1000</v>
          </cell>
          <cell r="M12">
            <v>455</v>
          </cell>
          <cell r="N12" t="str">
            <v>AGG</v>
          </cell>
          <cell r="O12" t="str">
            <v>001</v>
          </cell>
          <cell r="P12" t="str">
            <v>2023</v>
          </cell>
          <cell r="Q12">
            <v>455000</v>
          </cell>
          <cell r="R12">
            <v>455</v>
          </cell>
          <cell r="S12">
            <v>0</v>
          </cell>
        </row>
        <row r="13">
          <cell r="A13" t="str">
            <v>0EIMF001</v>
          </cell>
          <cell r="B13" t="str">
            <v>ESTRUCTURA TERMICA 1 CAPT VERT 30/45º</v>
          </cell>
          <cell r="C13" t="str">
            <v>10   99   132</v>
          </cell>
          <cell r="D13" t="str">
            <v>6A</v>
          </cell>
          <cell r="E13" t="str">
            <v>P3</v>
          </cell>
          <cell r="F13" t="str">
            <v>10</v>
          </cell>
          <cell r="G13" t="str">
            <v>6AP</v>
          </cell>
          <cell r="H13" t="str">
            <v>AGG</v>
          </cell>
          <cell r="I13" t="str">
            <v>001</v>
          </cell>
          <cell r="J13" t="str">
            <v>2024</v>
          </cell>
          <cell r="K13">
            <v>67096.25</v>
          </cell>
          <cell r="L13">
            <v>1000</v>
          </cell>
          <cell r="M13">
            <v>67.096249999999998</v>
          </cell>
          <cell r="N13" t="str">
            <v>AGG</v>
          </cell>
          <cell r="O13" t="str">
            <v>001</v>
          </cell>
          <cell r="P13" t="str">
            <v>2023</v>
          </cell>
          <cell r="Q13">
            <v>51450</v>
          </cell>
          <cell r="R13">
            <v>51.45</v>
          </cell>
          <cell r="S13">
            <v>0.30410592808551978</v>
          </cell>
        </row>
        <row r="14">
          <cell r="A14" t="str">
            <v>0EIMF002</v>
          </cell>
          <cell r="B14" t="str">
            <v>ESTRUCTURA TERMICA 2 CAPT VERT 30/45º</v>
          </cell>
          <cell r="C14" t="str">
            <v>10   99   132</v>
          </cell>
          <cell r="D14" t="str">
            <v>6A</v>
          </cell>
          <cell r="E14" t="str">
            <v>P3</v>
          </cell>
          <cell r="F14" t="str">
            <v>10</v>
          </cell>
          <cell r="G14" t="str">
            <v>6AP</v>
          </cell>
          <cell r="H14" t="str">
            <v>AGG</v>
          </cell>
          <cell r="I14" t="str">
            <v>001</v>
          </cell>
          <cell r="J14" t="str">
            <v>2024</v>
          </cell>
          <cell r="K14">
            <v>85441.25</v>
          </cell>
          <cell r="L14">
            <v>1000</v>
          </cell>
          <cell r="M14">
            <v>85.441249999999997</v>
          </cell>
          <cell r="N14" t="str">
            <v>AGG</v>
          </cell>
          <cell r="O14" t="str">
            <v>001</v>
          </cell>
          <cell r="P14" t="str">
            <v>2023</v>
          </cell>
          <cell r="Q14">
            <v>66669</v>
          </cell>
          <cell r="R14">
            <v>66.668999999999997</v>
          </cell>
          <cell r="S14">
            <v>0.28157389491367801</v>
          </cell>
        </row>
        <row r="15">
          <cell r="A15" t="str">
            <v>0EIMF003</v>
          </cell>
          <cell r="B15" t="str">
            <v>ESTRUCTURA TERMICA 3 CAPT VERT 30/45º</v>
          </cell>
          <cell r="C15" t="str">
            <v>10   99   132</v>
          </cell>
          <cell r="D15" t="str">
            <v>6A</v>
          </cell>
          <cell r="E15" t="str">
            <v>P3</v>
          </cell>
          <cell r="F15" t="str">
            <v>10</v>
          </cell>
          <cell r="G15" t="str">
            <v>6AP</v>
          </cell>
          <cell r="H15" t="str">
            <v>AGG</v>
          </cell>
          <cell r="I15" t="str">
            <v>001</v>
          </cell>
          <cell r="J15" t="str">
            <v>2024</v>
          </cell>
          <cell r="K15">
            <v>130151.25</v>
          </cell>
          <cell r="L15">
            <v>1000</v>
          </cell>
          <cell r="M15">
            <v>130.15125</v>
          </cell>
          <cell r="N15" t="str">
            <v>AGG</v>
          </cell>
          <cell r="O15" t="str">
            <v>001</v>
          </cell>
          <cell r="P15" t="str">
            <v>2023</v>
          </cell>
          <cell r="Q15">
            <v>99938</v>
          </cell>
          <cell r="R15">
            <v>99.938000000000002</v>
          </cell>
          <cell r="S15">
            <v>0.30231993836178433</v>
          </cell>
        </row>
        <row r="16">
          <cell r="A16" t="str">
            <v>0EIMF004</v>
          </cell>
          <cell r="B16" t="str">
            <v>KIT EMPALME CAPTADORES D/E</v>
          </cell>
          <cell r="C16" t="str">
            <v>10   99   132</v>
          </cell>
          <cell r="D16" t="str">
            <v>6A</v>
          </cell>
          <cell r="E16" t="str">
            <v>P3</v>
          </cell>
          <cell r="F16" t="str">
            <v>10</v>
          </cell>
          <cell r="G16" t="str">
            <v>6AP</v>
          </cell>
          <cell r="H16" t="str">
            <v>AGG</v>
          </cell>
          <cell r="I16" t="str">
            <v>001</v>
          </cell>
          <cell r="J16" t="str">
            <v>2024</v>
          </cell>
          <cell r="K16">
            <v>2762.48</v>
          </cell>
          <cell r="L16">
            <v>1000</v>
          </cell>
          <cell r="M16">
            <v>2.76248</v>
          </cell>
          <cell r="N16" t="str">
            <v>AGG</v>
          </cell>
          <cell r="O16" t="str">
            <v>001</v>
          </cell>
          <cell r="P16" t="str">
            <v>2023</v>
          </cell>
          <cell r="Q16">
            <v>3000</v>
          </cell>
          <cell r="R16">
            <v>3</v>
          </cell>
          <cell r="S16">
            <v>-7.9173333333333318E-2</v>
          </cell>
        </row>
        <row r="17">
          <cell r="A17" t="str">
            <v>0EIMF005</v>
          </cell>
          <cell r="B17" t="str">
            <v>KIT EMPALME CAPTADORES F</v>
          </cell>
          <cell r="C17" t="str">
            <v>10   99   132</v>
          </cell>
          <cell r="D17" t="str">
            <v>6A</v>
          </cell>
          <cell r="E17" t="str">
            <v>P3</v>
          </cell>
          <cell r="F17" t="str">
            <v>10</v>
          </cell>
          <cell r="G17" t="str">
            <v>6AP</v>
          </cell>
          <cell r="H17" t="str">
            <v>AGG</v>
          </cell>
          <cell r="I17" t="str">
            <v>001</v>
          </cell>
          <cell r="J17" t="str">
            <v>2024</v>
          </cell>
          <cell r="K17">
            <v>14450</v>
          </cell>
          <cell r="L17">
            <v>1000</v>
          </cell>
          <cell r="M17">
            <v>14.45</v>
          </cell>
          <cell r="N17" t="str">
            <v>AGG</v>
          </cell>
          <cell r="O17" t="str">
            <v>001</v>
          </cell>
          <cell r="P17" t="str">
            <v>2023</v>
          </cell>
          <cell r="Q17">
            <v>9835</v>
          </cell>
          <cell r="R17">
            <v>9.8350000000000009</v>
          </cell>
          <cell r="S17">
            <v>0.46924250127097084</v>
          </cell>
        </row>
        <row r="18">
          <cell r="A18" t="str">
            <v>0EIMF006</v>
          </cell>
          <cell r="B18" t="str">
            <v>ESTRUCTURA TERMICA 4 CAPT F VERT 30/45º</v>
          </cell>
          <cell r="C18" t="str">
            <v>10   99   132</v>
          </cell>
          <cell r="D18" t="str">
            <v>6A</v>
          </cell>
          <cell r="E18" t="str">
            <v>P3</v>
          </cell>
          <cell r="F18" t="str">
            <v>10</v>
          </cell>
          <cell r="G18" t="str">
            <v>6AP</v>
          </cell>
          <cell r="H18" t="str">
            <v>AGG</v>
          </cell>
          <cell r="I18" t="str">
            <v>001</v>
          </cell>
          <cell r="J18" t="str">
            <v>2024</v>
          </cell>
          <cell r="K18">
            <v>103850</v>
          </cell>
          <cell r="L18">
            <v>1000</v>
          </cell>
          <cell r="M18">
            <v>103.85</v>
          </cell>
          <cell r="N18" t="str">
            <v>AGG</v>
          </cell>
          <cell r="O18" t="str">
            <v>001</v>
          </cell>
          <cell r="P18" t="str">
            <v>2023</v>
          </cell>
          <cell r="Q18">
            <v>103850</v>
          </cell>
          <cell r="R18">
            <v>103.85</v>
          </cell>
          <cell r="S18">
            <v>0</v>
          </cell>
        </row>
        <row r="19">
          <cell r="A19" t="str">
            <v>0EIMF007</v>
          </cell>
          <cell r="B19" t="str">
            <v>ESTRUCTURA TERMICA 5 CAPT F VERT 30/45º</v>
          </cell>
          <cell r="C19" t="str">
            <v>10   99   132</v>
          </cell>
          <cell r="D19" t="str">
            <v>6A</v>
          </cell>
          <cell r="E19" t="str">
            <v>P3</v>
          </cell>
          <cell r="F19" t="str">
            <v>10</v>
          </cell>
          <cell r="G19" t="str">
            <v>6AP</v>
          </cell>
          <cell r="H19" t="str">
            <v>AGG</v>
          </cell>
          <cell r="I19" t="str">
            <v>001</v>
          </cell>
          <cell r="J19" t="str">
            <v>2024</v>
          </cell>
          <cell r="K19">
            <v>172015</v>
          </cell>
          <cell r="L19">
            <v>1000</v>
          </cell>
          <cell r="M19">
            <v>172.01499999999999</v>
          </cell>
          <cell r="N19" t="str">
            <v>AGG</v>
          </cell>
          <cell r="O19" t="str">
            <v>001</v>
          </cell>
          <cell r="P19" t="str">
            <v>2023</v>
          </cell>
          <cell r="Q19">
            <v>172015</v>
          </cell>
          <cell r="R19">
            <v>172.01499999999999</v>
          </cell>
          <cell r="S19">
            <v>0</v>
          </cell>
        </row>
        <row r="20">
          <cell r="A20" t="str">
            <v>0EIMF008</v>
          </cell>
          <cell r="B20" t="str">
            <v>ESTRUCTURA TERMICA 6 CAPT F VERT 30/45º</v>
          </cell>
          <cell r="C20" t="str">
            <v>10   99   132</v>
          </cell>
          <cell r="D20" t="str">
            <v>6A</v>
          </cell>
          <cell r="E20" t="str">
            <v>P3</v>
          </cell>
          <cell r="F20" t="str">
            <v>10</v>
          </cell>
          <cell r="G20" t="str">
            <v>6AP</v>
          </cell>
          <cell r="H20" t="str">
            <v>AGG</v>
          </cell>
          <cell r="I20" t="str">
            <v>001</v>
          </cell>
          <cell r="J20" t="str">
            <v>2024</v>
          </cell>
          <cell r="K20">
            <v>208340</v>
          </cell>
          <cell r="L20">
            <v>1000</v>
          </cell>
          <cell r="M20">
            <v>208.34</v>
          </cell>
          <cell r="N20" t="str">
            <v>AGG</v>
          </cell>
          <cell r="O20" t="str">
            <v>001</v>
          </cell>
          <cell r="P20" t="str">
            <v>2023</v>
          </cell>
          <cell r="Q20">
            <v>208340</v>
          </cell>
          <cell r="R20">
            <v>208.34</v>
          </cell>
          <cell r="S20">
            <v>0</v>
          </cell>
        </row>
        <row r="21">
          <cell r="A21" t="str">
            <v>0EIMF009</v>
          </cell>
          <cell r="B21" t="str">
            <v>ESTRUCTURA TERMICA 4 CAPT E VERT 30/45º</v>
          </cell>
          <cell r="C21" t="str">
            <v>10   99   132</v>
          </cell>
          <cell r="D21" t="str">
            <v>6A</v>
          </cell>
          <cell r="E21" t="str">
            <v>P3</v>
          </cell>
          <cell r="F21" t="str">
            <v>10</v>
          </cell>
          <cell r="G21" t="str">
            <v>6AP</v>
          </cell>
          <cell r="H21" t="str">
            <v>AGG</v>
          </cell>
          <cell r="I21" t="str">
            <v>001</v>
          </cell>
          <cell r="J21" t="str">
            <v>2024</v>
          </cell>
          <cell r="K21">
            <v>133590</v>
          </cell>
          <cell r="L21">
            <v>1000</v>
          </cell>
          <cell r="M21">
            <v>133.59</v>
          </cell>
          <cell r="N21" t="str">
            <v>AGG</v>
          </cell>
          <cell r="O21" t="str">
            <v>001</v>
          </cell>
          <cell r="P21" t="str">
            <v>2023</v>
          </cell>
          <cell r="Q21">
            <v>133590</v>
          </cell>
          <cell r="R21">
            <v>133.59</v>
          </cell>
          <cell r="S21">
            <v>0</v>
          </cell>
        </row>
        <row r="22">
          <cell r="A22" t="str">
            <v>0EIMF010</v>
          </cell>
          <cell r="B22" t="str">
            <v>ESTRUCTURA TERMICA 5 CAPT E VERT 30/45º</v>
          </cell>
          <cell r="C22" t="str">
            <v>10   99   132</v>
          </cell>
          <cell r="D22" t="str">
            <v>6A</v>
          </cell>
          <cell r="E22" t="str">
            <v>P3</v>
          </cell>
          <cell r="F22" t="str">
            <v>10</v>
          </cell>
          <cell r="G22" t="str">
            <v>6AP</v>
          </cell>
          <cell r="H22" t="str">
            <v>AGG</v>
          </cell>
          <cell r="I22" t="str">
            <v>001</v>
          </cell>
          <cell r="J22" t="str">
            <v>2024</v>
          </cell>
          <cell r="K22">
            <v>164960</v>
          </cell>
          <cell r="L22">
            <v>1000</v>
          </cell>
          <cell r="M22">
            <v>164.96</v>
          </cell>
          <cell r="N22" t="str">
            <v>AGG</v>
          </cell>
          <cell r="O22" t="str">
            <v>001</v>
          </cell>
          <cell r="P22" t="str">
            <v>2023</v>
          </cell>
          <cell r="Q22">
            <v>164960</v>
          </cell>
          <cell r="R22">
            <v>164.96</v>
          </cell>
          <cell r="S22">
            <v>0</v>
          </cell>
        </row>
        <row r="23">
          <cell r="A23" t="str">
            <v>0EIMF011</v>
          </cell>
          <cell r="B23" t="str">
            <v>ESTRUCTURA TERMICA 6 CAPT E VERT 30/45º</v>
          </cell>
          <cell r="C23" t="str">
            <v>10   99   132</v>
          </cell>
          <cell r="D23" t="str">
            <v>6A</v>
          </cell>
          <cell r="E23" t="str">
            <v>P3</v>
          </cell>
          <cell r="F23" t="str">
            <v>10</v>
          </cell>
          <cell r="G23" t="str">
            <v>6AP</v>
          </cell>
          <cell r="H23" t="str">
            <v>AGG</v>
          </cell>
          <cell r="I23" t="str">
            <v>001</v>
          </cell>
          <cell r="J23" t="str">
            <v>2024</v>
          </cell>
          <cell r="K23">
            <v>149037</v>
          </cell>
          <cell r="L23">
            <v>1000</v>
          </cell>
          <cell r="M23">
            <v>149.03700000000001</v>
          </cell>
          <cell r="N23" t="str">
            <v>AGG</v>
          </cell>
          <cell r="O23" t="str">
            <v>001</v>
          </cell>
          <cell r="P23" t="str">
            <v>2023</v>
          </cell>
          <cell r="Q23">
            <v>149037</v>
          </cell>
          <cell r="R23">
            <v>149.03700000000001</v>
          </cell>
          <cell r="S23">
            <v>0</v>
          </cell>
        </row>
        <row r="24">
          <cell r="A24" t="str">
            <v>0EIMF012</v>
          </cell>
          <cell r="B24" t="str">
            <v>ESTRUCTURA TERMICA 1 CAPT VERTICAL 0º</v>
          </cell>
          <cell r="C24" t="str">
            <v>10   99   132</v>
          </cell>
          <cell r="D24" t="str">
            <v>6A</v>
          </cell>
          <cell r="E24" t="str">
            <v>P3</v>
          </cell>
          <cell r="F24" t="str">
            <v>10</v>
          </cell>
          <cell r="G24" t="str">
            <v>6AP</v>
          </cell>
          <cell r="H24" t="str">
            <v>AGG</v>
          </cell>
          <cell r="I24" t="str">
            <v>001</v>
          </cell>
          <cell r="J24" t="str">
            <v>2024</v>
          </cell>
          <cell r="K24">
            <v>58250</v>
          </cell>
          <cell r="L24">
            <v>1000</v>
          </cell>
          <cell r="M24">
            <v>58.25</v>
          </cell>
          <cell r="N24" t="str">
            <v>AGG</v>
          </cell>
          <cell r="O24" t="str">
            <v>001</v>
          </cell>
          <cell r="P24" t="str">
            <v>2023</v>
          </cell>
          <cell r="Q24">
            <v>39860</v>
          </cell>
          <cell r="R24">
            <v>39.86</v>
          </cell>
          <cell r="S24">
            <v>0.46136477671851484</v>
          </cell>
        </row>
        <row r="25">
          <cell r="A25" t="str">
            <v>0EIMF013</v>
          </cell>
          <cell r="B25" t="str">
            <v>ESTRUCTURA TERMICA 2 CAPT VERTICAL 0º</v>
          </cell>
          <cell r="C25" t="str">
            <v>10   99   132</v>
          </cell>
          <cell r="D25" t="str">
            <v>6A</v>
          </cell>
          <cell r="E25" t="str">
            <v>P3</v>
          </cell>
          <cell r="F25" t="str">
            <v>10</v>
          </cell>
          <cell r="G25" t="str">
            <v>6AP</v>
          </cell>
          <cell r="H25" t="str">
            <v>AGG</v>
          </cell>
          <cell r="I25" t="str">
            <v>001</v>
          </cell>
          <cell r="J25" t="str">
            <v>2024</v>
          </cell>
          <cell r="K25">
            <v>77700</v>
          </cell>
          <cell r="L25">
            <v>1000</v>
          </cell>
          <cell r="M25">
            <v>77.7</v>
          </cell>
          <cell r="N25" t="str">
            <v>AGG</v>
          </cell>
          <cell r="O25" t="str">
            <v>001</v>
          </cell>
          <cell r="P25" t="str">
            <v>2023</v>
          </cell>
          <cell r="Q25">
            <v>56683</v>
          </cell>
          <cell r="R25">
            <v>56.683</v>
          </cell>
          <cell r="S25">
            <v>0.37078136301889458</v>
          </cell>
        </row>
        <row r="26">
          <cell r="A26" t="str">
            <v>0EIMF014</v>
          </cell>
          <cell r="B26" t="str">
            <v>ESTRUCTURA TERMICA 3 CAPT VERTICAL 0º</v>
          </cell>
          <cell r="C26" t="str">
            <v>10   99   132</v>
          </cell>
          <cell r="D26" t="str">
            <v>6A</v>
          </cell>
          <cell r="E26" t="str">
            <v>P3</v>
          </cell>
          <cell r="F26" t="str">
            <v>10</v>
          </cell>
          <cell r="G26" t="str">
            <v>6AP</v>
          </cell>
          <cell r="H26" t="str">
            <v>AGG</v>
          </cell>
          <cell r="I26" t="str">
            <v>001</v>
          </cell>
          <cell r="J26" t="str">
            <v>2024</v>
          </cell>
          <cell r="K26">
            <v>118050</v>
          </cell>
          <cell r="L26">
            <v>1000</v>
          </cell>
          <cell r="M26">
            <v>118.05</v>
          </cell>
          <cell r="N26" t="str">
            <v>AGG</v>
          </cell>
          <cell r="O26" t="str">
            <v>001</v>
          </cell>
          <cell r="P26" t="str">
            <v>2023</v>
          </cell>
          <cell r="Q26">
            <v>111400</v>
          </cell>
          <cell r="R26">
            <v>111.4</v>
          </cell>
          <cell r="S26">
            <v>5.9694793536804229E-2</v>
          </cell>
        </row>
        <row r="27">
          <cell r="A27" t="str">
            <v>0EIMF015</v>
          </cell>
          <cell r="B27" t="str">
            <v>ESTRUCTURA TERMICA 4 CAPT E VERTICAL 0º</v>
          </cell>
          <cell r="C27" t="str">
            <v>10   99   132</v>
          </cell>
          <cell r="D27" t="str">
            <v>6A</v>
          </cell>
          <cell r="E27" t="str">
            <v>P3</v>
          </cell>
          <cell r="F27" t="str">
            <v>10</v>
          </cell>
          <cell r="G27" t="str">
            <v>6AP</v>
          </cell>
          <cell r="H27" t="str">
            <v>AGG</v>
          </cell>
          <cell r="I27" t="str">
            <v>001</v>
          </cell>
          <cell r="J27" t="str">
            <v>2024</v>
          </cell>
          <cell r="K27">
            <v>146500</v>
          </cell>
          <cell r="L27">
            <v>1000</v>
          </cell>
          <cell r="M27">
            <v>146.5</v>
          </cell>
          <cell r="N27" t="str">
            <v>AGG</v>
          </cell>
          <cell r="O27" t="str">
            <v>001</v>
          </cell>
          <cell r="P27" t="str">
            <v>2023</v>
          </cell>
          <cell r="Q27">
            <v>146500</v>
          </cell>
          <cell r="R27">
            <v>146.5</v>
          </cell>
          <cell r="S27">
            <v>0</v>
          </cell>
        </row>
        <row r="28">
          <cell r="A28" t="str">
            <v>0EIMF016</v>
          </cell>
          <cell r="B28" t="str">
            <v>ESTRUCTURA TERMICA 5 CAPT E VERTICAL 0º</v>
          </cell>
          <cell r="C28" t="str">
            <v>10   99   132</v>
          </cell>
          <cell r="D28" t="str">
            <v>6A</v>
          </cell>
          <cell r="E28" t="str">
            <v>P3</v>
          </cell>
          <cell r="F28" t="str">
            <v>10</v>
          </cell>
          <cell r="G28" t="str">
            <v>6AP</v>
          </cell>
          <cell r="H28" t="str">
            <v>AGG</v>
          </cell>
          <cell r="I28" t="str">
            <v>001</v>
          </cell>
          <cell r="J28" t="str">
            <v>2024</v>
          </cell>
          <cell r="K28">
            <v>184700</v>
          </cell>
          <cell r="L28">
            <v>1000</v>
          </cell>
          <cell r="M28">
            <v>184.7</v>
          </cell>
          <cell r="N28" t="str">
            <v>AGG</v>
          </cell>
          <cell r="O28" t="str">
            <v>001</v>
          </cell>
          <cell r="P28" t="str">
            <v>2023</v>
          </cell>
          <cell r="Q28">
            <v>184700</v>
          </cell>
          <cell r="R28">
            <v>184.7</v>
          </cell>
          <cell r="S28">
            <v>0</v>
          </cell>
        </row>
        <row r="29">
          <cell r="A29" t="str">
            <v>0EIMF017</v>
          </cell>
          <cell r="B29" t="str">
            <v>ESTRUCTURA TERMICA 6 CAPT E VERTICAL 0º</v>
          </cell>
          <cell r="C29" t="str">
            <v>10   99   132</v>
          </cell>
          <cell r="D29" t="str">
            <v>6A</v>
          </cell>
          <cell r="E29" t="str">
            <v>P3</v>
          </cell>
          <cell r="F29" t="str">
            <v>10</v>
          </cell>
          <cell r="G29" t="str">
            <v>6AP</v>
          </cell>
          <cell r="H29" t="str">
            <v>AGG</v>
          </cell>
          <cell r="I29" t="str">
            <v>001</v>
          </cell>
          <cell r="J29" t="str">
            <v>2024</v>
          </cell>
          <cell r="K29">
            <v>222800</v>
          </cell>
          <cell r="L29">
            <v>1000</v>
          </cell>
          <cell r="M29">
            <v>222.8</v>
          </cell>
          <cell r="N29" t="str">
            <v>AGG</v>
          </cell>
          <cell r="O29" t="str">
            <v>001</v>
          </cell>
          <cell r="P29" t="str">
            <v>2023</v>
          </cell>
          <cell r="Q29">
            <v>222800</v>
          </cell>
          <cell r="R29">
            <v>222.8</v>
          </cell>
          <cell r="S29">
            <v>0</v>
          </cell>
        </row>
        <row r="30">
          <cell r="A30" t="str">
            <v>0EIMF020</v>
          </cell>
          <cell r="B30" t="str">
            <v>ESTRUCTURA TERMICA 1 CAPT HORIZ 30/45º</v>
          </cell>
          <cell r="C30" t="str">
            <v>10   99   132</v>
          </cell>
          <cell r="D30" t="str">
            <v>6A</v>
          </cell>
          <cell r="E30" t="str">
            <v>P3</v>
          </cell>
          <cell r="F30" t="str">
            <v>10</v>
          </cell>
          <cell r="G30" t="str">
            <v>6AP</v>
          </cell>
          <cell r="H30" t="str">
            <v>AGG</v>
          </cell>
          <cell r="I30" t="str">
            <v>001</v>
          </cell>
          <cell r="J30" t="str">
            <v>2024</v>
          </cell>
          <cell r="K30">
            <v>63000</v>
          </cell>
          <cell r="L30">
            <v>1000</v>
          </cell>
          <cell r="M30">
            <v>63</v>
          </cell>
          <cell r="N30" t="str">
            <v>AGG</v>
          </cell>
          <cell r="O30" t="str">
            <v>001</v>
          </cell>
          <cell r="P30" t="str">
            <v>2023</v>
          </cell>
          <cell r="Q30">
            <v>35536</v>
          </cell>
          <cell r="R30">
            <v>35.536000000000001</v>
          </cell>
          <cell r="S30">
            <v>0.77285006753714536</v>
          </cell>
        </row>
        <row r="31">
          <cell r="A31" t="str">
            <v>0EIMF021</v>
          </cell>
          <cell r="B31" t="str">
            <v>ESTRUCTURA TERMICA 2 CAPT HORIZ 30/45º</v>
          </cell>
          <cell r="C31" t="str">
            <v>10   99   132</v>
          </cell>
          <cell r="D31" t="str">
            <v>6A</v>
          </cell>
          <cell r="E31" t="str">
            <v>P3</v>
          </cell>
          <cell r="F31" t="str">
            <v>10</v>
          </cell>
          <cell r="G31" t="str">
            <v>6AP</v>
          </cell>
          <cell r="H31" t="str">
            <v>AGG</v>
          </cell>
          <cell r="I31" t="str">
            <v>001</v>
          </cell>
          <cell r="J31" t="str">
            <v>2024</v>
          </cell>
          <cell r="K31">
            <v>61591</v>
          </cell>
          <cell r="L31">
            <v>1000</v>
          </cell>
          <cell r="M31">
            <v>61.591000000000001</v>
          </cell>
          <cell r="N31" t="str">
            <v>AGG</v>
          </cell>
          <cell r="O31" t="str">
            <v>001</v>
          </cell>
          <cell r="P31" t="str">
            <v>2023</v>
          </cell>
          <cell r="Q31">
            <v>61591</v>
          </cell>
          <cell r="R31">
            <v>61.591000000000001</v>
          </cell>
          <cell r="S31">
            <v>0</v>
          </cell>
        </row>
        <row r="32">
          <cell r="A32" t="str">
            <v>0EIMF022</v>
          </cell>
          <cell r="B32" t="str">
            <v>ESTRUCTURA TERMICA 3 CAPT HORIZ 30/45º</v>
          </cell>
          <cell r="C32" t="str">
            <v>10   99   132</v>
          </cell>
          <cell r="D32" t="str">
            <v>6A</v>
          </cell>
          <cell r="E32" t="str">
            <v>P3</v>
          </cell>
          <cell r="F32" t="str">
            <v>10</v>
          </cell>
          <cell r="G32" t="str">
            <v>6AP</v>
          </cell>
          <cell r="H32" t="str">
            <v>AGG</v>
          </cell>
          <cell r="I32" t="str">
            <v>001</v>
          </cell>
          <cell r="J32" t="str">
            <v>2024</v>
          </cell>
          <cell r="K32">
            <v>86846</v>
          </cell>
          <cell r="L32">
            <v>1000</v>
          </cell>
          <cell r="M32">
            <v>86.846000000000004</v>
          </cell>
          <cell r="N32" t="str">
            <v>AGG</v>
          </cell>
          <cell r="O32" t="str">
            <v>001</v>
          </cell>
          <cell r="P32" t="str">
            <v>2023</v>
          </cell>
          <cell r="Q32">
            <v>86846</v>
          </cell>
          <cell r="R32">
            <v>86.846000000000004</v>
          </cell>
          <cell r="S32">
            <v>0</v>
          </cell>
        </row>
        <row r="33">
          <cell r="A33" t="str">
            <v>0EIMF036</v>
          </cell>
          <cell r="B33" t="str">
            <v>ESTRUCTURA TERMICA 1 CAPT HORIZ 0º</v>
          </cell>
          <cell r="C33" t="str">
            <v>10   99   132</v>
          </cell>
          <cell r="D33" t="str">
            <v>6A</v>
          </cell>
          <cell r="E33" t="str">
            <v>P3</v>
          </cell>
          <cell r="F33" t="str">
            <v>10</v>
          </cell>
          <cell r="G33" t="str">
            <v>6AP</v>
          </cell>
          <cell r="H33" t="str">
            <v>AGG</v>
          </cell>
          <cell r="I33" t="str">
            <v>001</v>
          </cell>
          <cell r="J33" t="str">
            <v>2024</v>
          </cell>
          <cell r="K33">
            <v>37300</v>
          </cell>
          <cell r="L33">
            <v>1000</v>
          </cell>
          <cell r="M33">
            <v>37.299999999999997</v>
          </cell>
          <cell r="N33" t="str">
            <v>AGG</v>
          </cell>
          <cell r="O33" t="str">
            <v>001</v>
          </cell>
          <cell r="P33" t="str">
            <v>2023</v>
          </cell>
          <cell r="Q33">
            <v>37300</v>
          </cell>
          <cell r="R33">
            <v>37.299999999999997</v>
          </cell>
          <cell r="S33">
            <v>0</v>
          </cell>
        </row>
        <row r="34">
          <cell r="A34" t="str">
            <v>0EIMF037</v>
          </cell>
          <cell r="B34" t="str">
            <v>ESTRUCTURA TERMICA 2 CAPT HORIZ 0º</v>
          </cell>
          <cell r="C34" t="str">
            <v>10   99   132</v>
          </cell>
          <cell r="D34" t="str">
            <v>6A</v>
          </cell>
          <cell r="E34" t="str">
            <v>P3</v>
          </cell>
          <cell r="F34" t="str">
            <v>10</v>
          </cell>
          <cell r="G34" t="str">
            <v>6AP</v>
          </cell>
          <cell r="H34" t="str">
            <v>AGG</v>
          </cell>
          <cell r="I34" t="str">
            <v>001</v>
          </cell>
          <cell r="J34" t="str">
            <v>2024</v>
          </cell>
          <cell r="K34">
            <v>106100</v>
          </cell>
          <cell r="L34">
            <v>1000</v>
          </cell>
          <cell r="M34">
            <v>106.1</v>
          </cell>
          <cell r="N34" t="str">
            <v>AGG</v>
          </cell>
          <cell r="O34" t="str">
            <v>001</v>
          </cell>
          <cell r="P34" t="str">
            <v>2023</v>
          </cell>
          <cell r="Q34">
            <v>106100</v>
          </cell>
          <cell r="R34">
            <v>106.1</v>
          </cell>
          <cell r="S34">
            <v>0</v>
          </cell>
        </row>
        <row r="35">
          <cell r="A35" t="str">
            <v>0EIMF038</v>
          </cell>
          <cell r="B35" t="str">
            <v>ESTRUCTURA TERMICA 3 CAPT HORIZ 0º</v>
          </cell>
          <cell r="C35" t="str">
            <v>10   99   132</v>
          </cell>
          <cell r="D35" t="str">
            <v>6A</v>
          </cell>
          <cell r="E35" t="str">
            <v>P3</v>
          </cell>
          <cell r="F35" t="str">
            <v>10</v>
          </cell>
          <cell r="G35" t="str">
            <v>6AP</v>
          </cell>
          <cell r="H35" t="str">
            <v>AGG</v>
          </cell>
          <cell r="I35" t="str">
            <v>001</v>
          </cell>
          <cell r="J35" t="str">
            <v>2024</v>
          </cell>
          <cell r="K35">
            <v>97900</v>
          </cell>
          <cell r="L35">
            <v>1000</v>
          </cell>
          <cell r="M35">
            <v>97.9</v>
          </cell>
          <cell r="N35" t="str">
            <v>AGG</v>
          </cell>
          <cell r="O35" t="str">
            <v>001</v>
          </cell>
          <cell r="P35" t="str">
            <v>2023</v>
          </cell>
          <cell r="Q35">
            <v>97900</v>
          </cell>
          <cell r="R35">
            <v>97.9</v>
          </cell>
          <cell r="S35">
            <v>0</v>
          </cell>
        </row>
        <row r="36">
          <cell r="A36" t="str">
            <v>0EIMF054</v>
          </cell>
          <cell r="B36" t="str">
            <v>ESTRUCTURA TERMICA 4 CAPT F VERT 0º</v>
          </cell>
          <cell r="C36" t="str">
            <v>10   99   132</v>
          </cell>
          <cell r="D36" t="str">
            <v>6A</v>
          </cell>
          <cell r="E36" t="str">
            <v>P3</v>
          </cell>
          <cell r="F36" t="str">
            <v>10</v>
          </cell>
          <cell r="G36" t="str">
            <v>6AP</v>
          </cell>
          <cell r="H36" t="str">
            <v>AGG</v>
          </cell>
          <cell r="I36" t="str">
            <v>001</v>
          </cell>
          <cell r="J36" t="str">
            <v>2024</v>
          </cell>
          <cell r="K36">
            <v>146500</v>
          </cell>
          <cell r="L36">
            <v>1000</v>
          </cell>
          <cell r="M36">
            <v>146.5</v>
          </cell>
          <cell r="N36" t="str">
            <v>AGG</v>
          </cell>
          <cell r="O36" t="str">
            <v>001</v>
          </cell>
          <cell r="P36" t="str">
            <v>2023</v>
          </cell>
          <cell r="Q36">
            <v>146500</v>
          </cell>
          <cell r="R36">
            <v>146.5</v>
          </cell>
          <cell r="S36">
            <v>0</v>
          </cell>
        </row>
        <row r="37">
          <cell r="A37" t="str">
            <v>0EIMF055</v>
          </cell>
          <cell r="B37" t="str">
            <v>ESTRUCTURA TERMICA 5 CAPT F VERT 0º</v>
          </cell>
          <cell r="C37" t="str">
            <v>10   99   132</v>
          </cell>
          <cell r="D37" t="str">
            <v>6A</v>
          </cell>
          <cell r="E37" t="str">
            <v>P3</v>
          </cell>
          <cell r="F37" t="str">
            <v>10</v>
          </cell>
          <cell r="G37" t="str">
            <v>6AP</v>
          </cell>
          <cell r="H37" t="str">
            <v>AGG</v>
          </cell>
          <cell r="I37" t="str">
            <v>001</v>
          </cell>
          <cell r="J37" t="str">
            <v>2024</v>
          </cell>
          <cell r="K37">
            <v>184700</v>
          </cell>
          <cell r="L37">
            <v>1000</v>
          </cell>
          <cell r="M37">
            <v>184.7</v>
          </cell>
          <cell r="N37" t="str">
            <v>AGG</v>
          </cell>
          <cell r="O37" t="str">
            <v>001</v>
          </cell>
          <cell r="P37" t="str">
            <v>2023</v>
          </cell>
          <cell r="Q37">
            <v>184700</v>
          </cell>
          <cell r="R37">
            <v>184.7</v>
          </cell>
          <cell r="S37">
            <v>0</v>
          </cell>
        </row>
        <row r="38">
          <cell r="A38" t="str">
            <v>0EIMF056</v>
          </cell>
          <cell r="B38" t="str">
            <v>ESTRUCTURA TERMICA 6 CAPT F VERT 0º</v>
          </cell>
          <cell r="C38" t="str">
            <v>10   99   132</v>
          </cell>
          <cell r="D38" t="str">
            <v>6A</v>
          </cell>
          <cell r="E38" t="str">
            <v>P3</v>
          </cell>
          <cell r="F38" t="str">
            <v>10</v>
          </cell>
          <cell r="G38" t="str">
            <v>6AP</v>
          </cell>
          <cell r="H38" t="str">
            <v>AGG</v>
          </cell>
          <cell r="I38" t="str">
            <v>001</v>
          </cell>
          <cell r="J38" t="str">
            <v>2024</v>
          </cell>
          <cell r="K38">
            <v>222800</v>
          </cell>
          <cell r="L38">
            <v>1000</v>
          </cell>
          <cell r="M38">
            <v>222.8</v>
          </cell>
          <cell r="N38" t="str">
            <v>AGG</v>
          </cell>
          <cell r="O38" t="str">
            <v>001</v>
          </cell>
          <cell r="P38" t="str">
            <v>2023</v>
          </cell>
          <cell r="Q38">
            <v>222800</v>
          </cell>
          <cell r="R38">
            <v>222.8</v>
          </cell>
          <cell r="S38">
            <v>0</v>
          </cell>
        </row>
        <row r="39">
          <cell r="A39" t="str">
            <v>0EMUL001</v>
          </cell>
          <cell r="B39" t="str">
            <v>SOPORTE SUELO INTERACUMULADOR MURAL</v>
          </cell>
          <cell r="C39" t="str">
            <v>10   99   132</v>
          </cell>
          <cell r="D39" t="str">
            <v>6A</v>
          </cell>
          <cell r="E39" t="str">
            <v>P3</v>
          </cell>
          <cell r="F39" t="str">
            <v>10</v>
          </cell>
          <cell r="G39" t="str">
            <v>6AP</v>
          </cell>
          <cell r="H39" t="str">
            <v>AGG</v>
          </cell>
          <cell r="I39" t="str">
            <v>001</v>
          </cell>
          <cell r="J39" t="str">
            <v>2024</v>
          </cell>
          <cell r="K39">
            <v>26500</v>
          </cell>
          <cell r="L39">
            <v>1000</v>
          </cell>
          <cell r="M39">
            <v>26.5</v>
          </cell>
          <cell r="N39" t="str">
            <v>AGG</v>
          </cell>
          <cell r="O39" t="str">
            <v>001</v>
          </cell>
          <cell r="P39" t="str">
            <v>2023</v>
          </cell>
          <cell r="Q39">
            <v>26500</v>
          </cell>
          <cell r="R39">
            <v>26.5</v>
          </cell>
          <cell r="S39">
            <v>0</v>
          </cell>
        </row>
        <row r="40">
          <cell r="A40" t="str">
            <v>0ISUS015</v>
          </cell>
          <cell r="B40" t="str">
            <v>INTERCAMBIADOR PISCINA PLUS - 5 CAPT</v>
          </cell>
          <cell r="C40" t="str">
            <v>10   99   132</v>
          </cell>
          <cell r="D40" t="str">
            <v>6A</v>
          </cell>
          <cell r="E40" t="str">
            <v>P3</v>
          </cell>
          <cell r="F40" t="str">
            <v>10</v>
          </cell>
          <cell r="G40" t="str">
            <v>6AP</v>
          </cell>
          <cell r="H40" t="str">
            <v>AGG</v>
          </cell>
          <cell r="I40" t="str">
            <v>001</v>
          </cell>
          <cell r="J40" t="str">
            <v>2024</v>
          </cell>
          <cell r="K40">
            <v>294000</v>
          </cell>
          <cell r="L40">
            <v>1000</v>
          </cell>
          <cell r="M40">
            <v>294</v>
          </cell>
          <cell r="N40" t="str">
            <v>AGG</v>
          </cell>
          <cell r="O40" t="str">
            <v>001</v>
          </cell>
          <cell r="P40" t="str">
            <v>2023</v>
          </cell>
          <cell r="Q40">
            <v>294000</v>
          </cell>
          <cell r="R40">
            <v>294</v>
          </cell>
          <cell r="S40">
            <v>0</v>
          </cell>
        </row>
        <row r="41">
          <cell r="A41" t="str">
            <v>0ISUS016</v>
          </cell>
          <cell r="B41" t="str">
            <v>INTERCAMBIADOR PISCINA PLUS - 10 CAPT</v>
          </cell>
          <cell r="C41" t="str">
            <v>10   99   132</v>
          </cell>
          <cell r="D41" t="str">
            <v>6A</v>
          </cell>
          <cell r="E41" t="str">
            <v>P3</v>
          </cell>
          <cell r="F41" t="str">
            <v>10</v>
          </cell>
          <cell r="G41" t="str">
            <v>6AP</v>
          </cell>
          <cell r="H41" t="str">
            <v>AGG</v>
          </cell>
          <cell r="I41" t="str">
            <v>001</v>
          </cell>
          <cell r="J41" t="str">
            <v>2024</v>
          </cell>
          <cell r="K41">
            <v>261000</v>
          </cell>
          <cell r="L41">
            <v>1000</v>
          </cell>
          <cell r="M41">
            <v>261</v>
          </cell>
          <cell r="N41" t="str">
            <v>AGG</v>
          </cell>
          <cell r="O41" t="str">
            <v>001</v>
          </cell>
          <cell r="P41" t="str">
            <v>2023</v>
          </cell>
          <cell r="Q41">
            <v>261000</v>
          </cell>
          <cell r="R41">
            <v>261</v>
          </cell>
          <cell r="S41">
            <v>0</v>
          </cell>
        </row>
        <row r="42">
          <cell r="A42" t="str">
            <v>0ISUS017</v>
          </cell>
          <cell r="B42" t="str">
            <v>INTERCAMBIADOR PISCINA PLUS - 15 CAPT</v>
          </cell>
          <cell r="C42" t="str">
            <v>10   99   132</v>
          </cell>
          <cell r="D42" t="str">
            <v>6A</v>
          </cell>
          <cell r="E42" t="str">
            <v>P3</v>
          </cell>
          <cell r="F42" t="str">
            <v>10</v>
          </cell>
          <cell r="G42" t="str">
            <v>6AP</v>
          </cell>
          <cell r="H42" t="str">
            <v>AGG</v>
          </cell>
          <cell r="I42" t="str">
            <v>001</v>
          </cell>
          <cell r="J42" t="str">
            <v>2024</v>
          </cell>
          <cell r="K42">
            <v>495000</v>
          </cell>
          <cell r="L42">
            <v>1000</v>
          </cell>
          <cell r="M42">
            <v>495</v>
          </cell>
          <cell r="N42" t="str">
            <v>AGG</v>
          </cell>
          <cell r="O42" t="str">
            <v>001</v>
          </cell>
          <cell r="P42" t="str">
            <v>2023</v>
          </cell>
          <cell r="Q42">
            <v>495000</v>
          </cell>
          <cell r="R42">
            <v>495</v>
          </cell>
          <cell r="S42">
            <v>0</v>
          </cell>
        </row>
        <row r="43">
          <cell r="A43" t="str">
            <v>0ISUS021</v>
          </cell>
          <cell r="B43" t="str">
            <v>INTERCAMBIAD ACS CHROMAGEN 490 - 9Kw</v>
          </cell>
          <cell r="C43" t="str">
            <v>10   99   132</v>
          </cell>
          <cell r="D43" t="str">
            <v>6A</v>
          </cell>
          <cell r="E43" t="str">
            <v>P3</v>
          </cell>
          <cell r="F43" t="str">
            <v>10</v>
          </cell>
          <cell r="G43" t="str">
            <v>6AP</v>
          </cell>
          <cell r="H43" t="str">
            <v>AGG</v>
          </cell>
          <cell r="I43" t="str">
            <v>001</v>
          </cell>
          <cell r="J43" t="str">
            <v>2024</v>
          </cell>
          <cell r="K43">
            <v>191700</v>
          </cell>
          <cell r="L43">
            <v>1000</v>
          </cell>
          <cell r="M43">
            <v>191.7</v>
          </cell>
          <cell r="N43" t="str">
            <v>AGG</v>
          </cell>
          <cell r="O43" t="str">
            <v>001</v>
          </cell>
          <cell r="P43" t="str">
            <v>2023</v>
          </cell>
          <cell r="Q43">
            <v>191700</v>
          </cell>
          <cell r="R43">
            <v>191.7</v>
          </cell>
          <cell r="S43">
            <v>0</v>
          </cell>
        </row>
        <row r="44">
          <cell r="A44" t="str">
            <v>0ISUS022</v>
          </cell>
          <cell r="B44" t="str">
            <v>INTERCAMBIAD ACS CHROMAGEN 490 -18Kw</v>
          </cell>
          <cell r="C44" t="str">
            <v>10   99   132</v>
          </cell>
          <cell r="D44" t="str">
            <v>6A</v>
          </cell>
          <cell r="E44" t="str">
            <v>P3</v>
          </cell>
          <cell r="F44" t="str">
            <v>10</v>
          </cell>
          <cell r="G44" t="str">
            <v>6AP</v>
          </cell>
          <cell r="H44" t="str">
            <v>AGG</v>
          </cell>
          <cell r="I44" t="str">
            <v>001</v>
          </cell>
          <cell r="J44" t="str">
            <v>2024</v>
          </cell>
          <cell r="K44">
            <v>234950</v>
          </cell>
          <cell r="L44">
            <v>1000</v>
          </cell>
          <cell r="M44">
            <v>234.95</v>
          </cell>
          <cell r="N44" t="str">
            <v>AGG</v>
          </cell>
          <cell r="O44" t="str">
            <v>001</v>
          </cell>
          <cell r="P44" t="str">
            <v>2023</v>
          </cell>
          <cell r="Q44">
            <v>234950</v>
          </cell>
          <cell r="R44">
            <v>234.95</v>
          </cell>
          <cell r="S44">
            <v>0</v>
          </cell>
        </row>
        <row r="45">
          <cell r="A45" t="str">
            <v>0ISUS023</v>
          </cell>
          <cell r="B45" t="str">
            <v>INTERCAMBIAD ACS CHROMAGEN 490 - 27Kw</v>
          </cell>
          <cell r="C45" t="str">
            <v>10   99   132</v>
          </cell>
          <cell r="D45" t="str">
            <v>6A</v>
          </cell>
          <cell r="E45" t="str">
            <v>P3</v>
          </cell>
          <cell r="F45" t="str">
            <v>10</v>
          </cell>
          <cell r="G45" t="str">
            <v>6AP</v>
          </cell>
          <cell r="H45" t="str">
            <v>AGG</v>
          </cell>
          <cell r="I45" t="str">
            <v>001</v>
          </cell>
          <cell r="J45" t="str">
            <v>2024</v>
          </cell>
          <cell r="K45">
            <v>229330</v>
          </cell>
          <cell r="L45">
            <v>1000</v>
          </cell>
          <cell r="M45">
            <v>229.33</v>
          </cell>
          <cell r="N45" t="str">
            <v>AGG</v>
          </cell>
          <cell r="O45" t="str">
            <v>001</v>
          </cell>
          <cell r="P45" t="str">
            <v>2023</v>
          </cell>
          <cell r="Q45">
            <v>229330</v>
          </cell>
          <cell r="R45">
            <v>229.33</v>
          </cell>
          <cell r="S45">
            <v>0</v>
          </cell>
        </row>
        <row r="46">
          <cell r="A46" t="str">
            <v>0ISUS024</v>
          </cell>
          <cell r="B46" t="str">
            <v>INTERCAMBIAD ACS CHROMAGEN 490 - 36Kw</v>
          </cell>
          <cell r="C46" t="str">
            <v>10   99   132</v>
          </cell>
          <cell r="D46" t="str">
            <v>6A</v>
          </cell>
          <cell r="E46" t="str">
            <v>P3</v>
          </cell>
          <cell r="F46" t="str">
            <v>10</v>
          </cell>
          <cell r="G46" t="str">
            <v>6AP</v>
          </cell>
          <cell r="H46" t="str">
            <v>AGG</v>
          </cell>
          <cell r="I46" t="str">
            <v>001</v>
          </cell>
          <cell r="J46" t="str">
            <v>2024</v>
          </cell>
          <cell r="K46">
            <v>267300</v>
          </cell>
          <cell r="L46">
            <v>1000</v>
          </cell>
          <cell r="M46">
            <v>267.3</v>
          </cell>
          <cell r="N46" t="str">
            <v>AGG</v>
          </cell>
          <cell r="O46" t="str">
            <v>001</v>
          </cell>
          <cell r="P46" t="str">
            <v>2023</v>
          </cell>
          <cell r="Q46">
            <v>267300</v>
          </cell>
          <cell r="R46">
            <v>267.3</v>
          </cell>
          <cell r="S46">
            <v>0</v>
          </cell>
        </row>
        <row r="47">
          <cell r="A47" t="str">
            <v>0ISUS025</v>
          </cell>
          <cell r="B47" t="str">
            <v>INTERCAMBIAD ACS CHROMAGEN 490 - 54Kw</v>
          </cell>
          <cell r="C47" t="str">
            <v>10   99   132</v>
          </cell>
          <cell r="D47" t="str">
            <v>6A</v>
          </cell>
          <cell r="E47" t="str">
            <v>P3</v>
          </cell>
          <cell r="F47" t="str">
            <v>10</v>
          </cell>
          <cell r="G47" t="str">
            <v>6AP</v>
          </cell>
          <cell r="H47" t="str">
            <v>AGG</v>
          </cell>
          <cell r="I47" t="str">
            <v>001</v>
          </cell>
          <cell r="J47" t="str">
            <v>2024</v>
          </cell>
          <cell r="K47">
            <v>317700</v>
          </cell>
          <cell r="L47">
            <v>1000</v>
          </cell>
          <cell r="M47">
            <v>317.7</v>
          </cell>
          <cell r="N47" t="str">
            <v>AGG</v>
          </cell>
          <cell r="O47" t="str">
            <v>001</v>
          </cell>
          <cell r="P47" t="str">
            <v>2023</v>
          </cell>
          <cell r="Q47">
            <v>317700</v>
          </cell>
          <cell r="R47">
            <v>317.7</v>
          </cell>
          <cell r="S47">
            <v>0</v>
          </cell>
        </row>
        <row r="48">
          <cell r="A48" t="str">
            <v>0ISUS026</v>
          </cell>
          <cell r="B48" t="str">
            <v>INTERCAMBIAD ACS CHROMAGEN 490 - 72Kw</v>
          </cell>
          <cell r="C48" t="str">
            <v>10   99   132</v>
          </cell>
          <cell r="D48" t="str">
            <v>6A</v>
          </cell>
          <cell r="E48" t="str">
            <v>P3</v>
          </cell>
          <cell r="F48" t="str">
            <v>10</v>
          </cell>
          <cell r="G48" t="str">
            <v>6AP</v>
          </cell>
          <cell r="H48" t="str">
            <v>AGG</v>
          </cell>
          <cell r="I48" t="str">
            <v>001</v>
          </cell>
          <cell r="J48" t="str">
            <v>2024</v>
          </cell>
          <cell r="K48">
            <v>368100</v>
          </cell>
          <cell r="L48">
            <v>1000</v>
          </cell>
          <cell r="M48">
            <v>368.1</v>
          </cell>
          <cell r="N48" t="str">
            <v>AGG</v>
          </cell>
          <cell r="O48" t="str">
            <v>001</v>
          </cell>
          <cell r="P48" t="str">
            <v>2023</v>
          </cell>
          <cell r="Q48">
            <v>368100</v>
          </cell>
          <cell r="R48">
            <v>368.1</v>
          </cell>
          <cell r="S48">
            <v>0</v>
          </cell>
        </row>
        <row r="49">
          <cell r="A49" t="str">
            <v>0ISUS027</v>
          </cell>
          <cell r="B49" t="str">
            <v>INTERCAMBIAD ACS CHROMAGEN 490 - 90Kw</v>
          </cell>
          <cell r="C49" t="str">
            <v>10   99   132</v>
          </cell>
          <cell r="D49" t="str">
            <v>6A</v>
          </cell>
          <cell r="E49" t="str">
            <v>P3</v>
          </cell>
          <cell r="F49" t="str">
            <v>10</v>
          </cell>
          <cell r="G49" t="str">
            <v>6AP</v>
          </cell>
          <cell r="H49" t="str">
            <v>AGG</v>
          </cell>
          <cell r="I49" t="str">
            <v>001</v>
          </cell>
          <cell r="J49" t="str">
            <v>2024</v>
          </cell>
          <cell r="K49">
            <v>418500</v>
          </cell>
          <cell r="L49">
            <v>1000</v>
          </cell>
          <cell r="M49">
            <v>418.5</v>
          </cell>
          <cell r="N49" t="str">
            <v>AGG</v>
          </cell>
          <cell r="O49" t="str">
            <v>001</v>
          </cell>
          <cell r="P49" t="str">
            <v>2023</v>
          </cell>
          <cell r="Q49">
            <v>418500</v>
          </cell>
          <cell r="R49">
            <v>418.5</v>
          </cell>
          <cell r="S49">
            <v>0</v>
          </cell>
        </row>
        <row r="50">
          <cell r="A50" t="str">
            <v>0ISUS028</v>
          </cell>
          <cell r="B50" t="str">
            <v>INTERCAMBIAD PISC CHROMAGEN 490 - 9Kw</v>
          </cell>
          <cell r="C50" t="str">
            <v>10   99   132</v>
          </cell>
          <cell r="D50" t="str">
            <v>6A</v>
          </cell>
          <cell r="E50" t="str">
            <v>P3</v>
          </cell>
          <cell r="F50" t="str">
            <v>10</v>
          </cell>
          <cell r="G50" t="str">
            <v>6AP</v>
          </cell>
          <cell r="H50" t="str">
            <v>AGG</v>
          </cell>
          <cell r="I50" t="str">
            <v>001</v>
          </cell>
          <cell r="J50" t="str">
            <v>2024</v>
          </cell>
          <cell r="K50">
            <v>177460</v>
          </cell>
          <cell r="L50">
            <v>1000</v>
          </cell>
          <cell r="M50">
            <v>177.46</v>
          </cell>
          <cell r="N50" t="str">
            <v>AGG</v>
          </cell>
          <cell r="O50" t="str">
            <v>001</v>
          </cell>
          <cell r="P50" t="str">
            <v>2023</v>
          </cell>
          <cell r="Q50">
            <v>177460</v>
          </cell>
          <cell r="R50">
            <v>177.46</v>
          </cell>
          <cell r="S50">
            <v>0</v>
          </cell>
        </row>
        <row r="51">
          <cell r="A51" t="str">
            <v>0ISUS029</v>
          </cell>
          <cell r="B51" t="str">
            <v>INTERCAMBIAD PISC CHROMAGEN 490 - 18Kw</v>
          </cell>
          <cell r="C51" t="str">
            <v>10   99   132</v>
          </cell>
          <cell r="D51" t="str">
            <v>6A</v>
          </cell>
          <cell r="E51" t="str">
            <v>P3</v>
          </cell>
          <cell r="F51" t="str">
            <v>10</v>
          </cell>
          <cell r="G51" t="str">
            <v>6AP</v>
          </cell>
          <cell r="H51" t="str">
            <v>AGG</v>
          </cell>
          <cell r="I51" t="str">
            <v>001</v>
          </cell>
          <cell r="J51" t="str">
            <v>2024</v>
          </cell>
          <cell r="K51">
            <v>179100</v>
          </cell>
          <cell r="L51">
            <v>1000</v>
          </cell>
          <cell r="M51">
            <v>179.1</v>
          </cell>
          <cell r="N51" t="str">
            <v>AGG</v>
          </cell>
          <cell r="O51" t="str">
            <v>001</v>
          </cell>
          <cell r="P51" t="str">
            <v>2023</v>
          </cell>
          <cell r="Q51">
            <v>179100</v>
          </cell>
          <cell r="R51">
            <v>179.1</v>
          </cell>
          <cell r="S51">
            <v>0</v>
          </cell>
        </row>
        <row r="52">
          <cell r="A52" t="str">
            <v>0ISUS030</v>
          </cell>
          <cell r="B52" t="str">
            <v>INTERCAMBIAD PISC CHROMAGEN 490 - 27Kw</v>
          </cell>
          <cell r="C52" t="str">
            <v>10   99   132</v>
          </cell>
          <cell r="D52" t="str">
            <v>6A</v>
          </cell>
          <cell r="E52" t="str">
            <v>P3</v>
          </cell>
          <cell r="F52" t="str">
            <v>10</v>
          </cell>
          <cell r="G52" t="str">
            <v>6AP</v>
          </cell>
          <cell r="H52" t="str">
            <v>AGG</v>
          </cell>
          <cell r="I52" t="str">
            <v>001</v>
          </cell>
          <cell r="J52" t="str">
            <v>2024</v>
          </cell>
          <cell r="K52">
            <v>191700</v>
          </cell>
          <cell r="L52">
            <v>1000</v>
          </cell>
          <cell r="M52">
            <v>191.7</v>
          </cell>
          <cell r="N52" t="str">
            <v>AGG</v>
          </cell>
          <cell r="O52" t="str">
            <v>001</v>
          </cell>
          <cell r="P52" t="str">
            <v>2023</v>
          </cell>
          <cell r="Q52">
            <v>191700</v>
          </cell>
          <cell r="R52">
            <v>191.7</v>
          </cell>
          <cell r="S52">
            <v>0</v>
          </cell>
        </row>
        <row r="53">
          <cell r="A53" t="str">
            <v>0ISUS031</v>
          </cell>
          <cell r="B53" t="str">
            <v>INTERCAMBIAD PISC CHROMAGEN 490 - 36Kw</v>
          </cell>
          <cell r="C53" t="str">
            <v>10   99   132</v>
          </cell>
          <cell r="D53" t="str">
            <v>6A</v>
          </cell>
          <cell r="E53" t="str">
            <v>P3</v>
          </cell>
          <cell r="F53" t="str">
            <v>10</v>
          </cell>
          <cell r="G53" t="str">
            <v>6AP</v>
          </cell>
          <cell r="H53" t="str">
            <v>AGG</v>
          </cell>
          <cell r="I53" t="str">
            <v>001</v>
          </cell>
          <cell r="J53" t="str">
            <v>2024</v>
          </cell>
          <cell r="K53">
            <v>204300</v>
          </cell>
          <cell r="L53">
            <v>1000</v>
          </cell>
          <cell r="M53">
            <v>204.3</v>
          </cell>
          <cell r="N53" t="str">
            <v>AGG</v>
          </cell>
          <cell r="O53" t="str">
            <v>001</v>
          </cell>
          <cell r="P53" t="str">
            <v>2023</v>
          </cell>
          <cell r="Q53">
            <v>204300</v>
          </cell>
          <cell r="R53">
            <v>204.3</v>
          </cell>
          <cell r="S53">
            <v>0</v>
          </cell>
        </row>
        <row r="54">
          <cell r="A54" t="str">
            <v>0ISUS032</v>
          </cell>
          <cell r="B54" t="str">
            <v>INTERCAMBIAD PISC CHROMAGEN 490 - 54Kw</v>
          </cell>
          <cell r="C54" t="str">
            <v>10   99   132</v>
          </cell>
          <cell r="D54" t="str">
            <v>6A</v>
          </cell>
          <cell r="E54" t="str">
            <v>P3</v>
          </cell>
          <cell r="F54" t="str">
            <v>10</v>
          </cell>
          <cell r="G54" t="str">
            <v>6AP</v>
          </cell>
          <cell r="H54" t="str">
            <v>AGG</v>
          </cell>
          <cell r="I54" t="str">
            <v>001</v>
          </cell>
          <cell r="J54" t="str">
            <v>2024</v>
          </cell>
          <cell r="K54">
            <v>229500</v>
          </cell>
          <cell r="L54">
            <v>1000</v>
          </cell>
          <cell r="M54">
            <v>229.5</v>
          </cell>
          <cell r="N54" t="str">
            <v>AGG</v>
          </cell>
          <cell r="O54" t="str">
            <v>001</v>
          </cell>
          <cell r="P54" t="str">
            <v>2023</v>
          </cell>
          <cell r="Q54">
            <v>229500</v>
          </cell>
          <cell r="R54">
            <v>229.5</v>
          </cell>
          <cell r="S54">
            <v>0</v>
          </cell>
        </row>
        <row r="55">
          <cell r="A55" t="str">
            <v>0ISUS033</v>
          </cell>
          <cell r="B55" t="str">
            <v>INTERCAMBIAD PISC CHROMAGEN 490 - 72Kw</v>
          </cell>
          <cell r="C55" t="str">
            <v>10   99   132</v>
          </cell>
          <cell r="D55" t="str">
            <v>6A</v>
          </cell>
          <cell r="E55" t="str">
            <v>P3</v>
          </cell>
          <cell r="F55" t="str">
            <v>10</v>
          </cell>
          <cell r="G55" t="str">
            <v>6AP</v>
          </cell>
          <cell r="H55" t="str">
            <v>AGG</v>
          </cell>
          <cell r="I55" t="str">
            <v>001</v>
          </cell>
          <cell r="J55" t="str">
            <v>2024</v>
          </cell>
          <cell r="K55">
            <v>267300</v>
          </cell>
          <cell r="L55">
            <v>1000</v>
          </cell>
          <cell r="M55">
            <v>267.3</v>
          </cell>
          <cell r="N55" t="str">
            <v>AGG</v>
          </cell>
          <cell r="O55" t="str">
            <v>001</v>
          </cell>
          <cell r="P55" t="str">
            <v>2023</v>
          </cell>
          <cell r="Q55">
            <v>267300</v>
          </cell>
          <cell r="R55">
            <v>267.3</v>
          </cell>
          <cell r="S55">
            <v>0</v>
          </cell>
        </row>
        <row r="56">
          <cell r="A56" t="str">
            <v>0ISUS034</v>
          </cell>
          <cell r="B56" t="str">
            <v>INTERCAMBIAD PISC CHROMAGEN 490 - 90Kw</v>
          </cell>
          <cell r="C56" t="str">
            <v>10   99   132</v>
          </cell>
          <cell r="D56" t="str">
            <v>6A</v>
          </cell>
          <cell r="E56" t="str">
            <v>P3</v>
          </cell>
          <cell r="F56" t="str">
            <v>10</v>
          </cell>
          <cell r="G56" t="str">
            <v>6AP</v>
          </cell>
          <cell r="H56" t="str">
            <v>AGG</v>
          </cell>
          <cell r="I56" t="str">
            <v>001</v>
          </cell>
          <cell r="J56" t="str">
            <v>2024</v>
          </cell>
          <cell r="K56">
            <v>343000</v>
          </cell>
          <cell r="L56">
            <v>1000</v>
          </cell>
          <cell r="M56">
            <v>343</v>
          </cell>
          <cell r="N56" t="str">
            <v>AGG</v>
          </cell>
          <cell r="O56" t="str">
            <v>001</v>
          </cell>
          <cell r="P56" t="str">
            <v>2023</v>
          </cell>
          <cell r="Q56">
            <v>343000</v>
          </cell>
          <cell r="R56">
            <v>343</v>
          </cell>
          <cell r="S56">
            <v>0</v>
          </cell>
        </row>
        <row r="57">
          <cell r="A57" t="str">
            <v>0ITSS001</v>
          </cell>
          <cell r="B57" t="str">
            <v>BASTIDOR INTERCAMBIADOR CHROMAGEN 490</v>
          </cell>
          <cell r="C57" t="str">
            <v>10   99   132</v>
          </cell>
          <cell r="D57" t="str">
            <v>6A</v>
          </cell>
          <cell r="E57" t="str">
            <v>P3</v>
          </cell>
          <cell r="F57" t="str">
            <v>10</v>
          </cell>
          <cell r="G57" t="str">
            <v>6AP</v>
          </cell>
          <cell r="H57" t="str">
            <v>AGG</v>
          </cell>
          <cell r="I57" t="str">
            <v>001</v>
          </cell>
          <cell r="J57" t="str">
            <v>2024</v>
          </cell>
          <cell r="K57">
            <v>168000</v>
          </cell>
          <cell r="L57">
            <v>1000</v>
          </cell>
          <cell r="M57">
            <v>168</v>
          </cell>
          <cell r="N57" t="str">
            <v>AGG</v>
          </cell>
          <cell r="O57" t="str">
            <v>001</v>
          </cell>
          <cell r="P57" t="str">
            <v>2023</v>
          </cell>
          <cell r="Q57">
            <v>168000</v>
          </cell>
          <cell r="R57">
            <v>168</v>
          </cell>
          <cell r="S57">
            <v>0</v>
          </cell>
        </row>
        <row r="58">
          <cell r="A58" t="str">
            <v>0ITSS002</v>
          </cell>
          <cell r="B58" t="str">
            <v>PLACA CHROMAGEN 490 AISI 316 JUNTA EPDM</v>
          </cell>
          <cell r="C58" t="str">
            <v>10   99   132</v>
          </cell>
          <cell r="D58" t="str">
            <v>6A</v>
          </cell>
          <cell r="E58" t="str">
            <v>P3</v>
          </cell>
          <cell r="F58" t="str">
            <v>10</v>
          </cell>
          <cell r="G58" t="str">
            <v>6AP</v>
          </cell>
          <cell r="H58" t="str">
            <v>AGG</v>
          </cell>
          <cell r="I58" t="str">
            <v>001</v>
          </cell>
          <cell r="J58" t="str">
            <v>2024</v>
          </cell>
          <cell r="K58">
            <v>7700</v>
          </cell>
          <cell r="L58">
            <v>1000</v>
          </cell>
          <cell r="M58">
            <v>7.7</v>
          </cell>
          <cell r="N58" t="str">
            <v>AGG</v>
          </cell>
          <cell r="O58" t="str">
            <v>001</v>
          </cell>
          <cell r="P58" t="str">
            <v>2023</v>
          </cell>
          <cell r="Q58">
            <v>7700</v>
          </cell>
          <cell r="R58">
            <v>7.7</v>
          </cell>
          <cell r="S58">
            <v>0</v>
          </cell>
        </row>
        <row r="59">
          <cell r="A59" t="str">
            <v>0ITSS004</v>
          </cell>
          <cell r="B59" t="str">
            <v>BASTIDOR INTERCAMBIADOR CHROMAGEN 963</v>
          </cell>
          <cell r="C59" t="str">
            <v>10   99   132</v>
          </cell>
          <cell r="D59" t="str">
            <v>6A</v>
          </cell>
          <cell r="E59" t="str">
            <v>P3</v>
          </cell>
          <cell r="F59" t="str">
            <v>10</v>
          </cell>
          <cell r="G59" t="str">
            <v>6AP</v>
          </cell>
          <cell r="H59" t="str">
            <v>AGG</v>
          </cell>
          <cell r="I59" t="str">
            <v>001</v>
          </cell>
          <cell r="J59" t="str">
            <v>2024</v>
          </cell>
          <cell r="K59">
            <v>585000</v>
          </cell>
          <cell r="L59">
            <v>1000</v>
          </cell>
          <cell r="M59">
            <v>585</v>
          </cell>
          <cell r="N59" t="str">
            <v>AGG</v>
          </cell>
          <cell r="O59" t="str">
            <v>001</v>
          </cell>
          <cell r="P59" t="str">
            <v>2023</v>
          </cell>
          <cell r="Q59">
            <v>585000</v>
          </cell>
          <cell r="R59">
            <v>585</v>
          </cell>
          <cell r="S59">
            <v>0</v>
          </cell>
        </row>
        <row r="60">
          <cell r="A60" t="str">
            <v>0KRCS001</v>
          </cell>
          <cell r="B60" t="str">
            <v>KIT PARA BATERÍA DE CAPTADORES</v>
          </cell>
          <cell r="C60" t="str">
            <v>10   99   132</v>
          </cell>
          <cell r="D60" t="str">
            <v>6A</v>
          </cell>
          <cell r="E60" t="str">
            <v>P3</v>
          </cell>
          <cell r="F60" t="str">
            <v>10</v>
          </cell>
          <cell r="G60" t="str">
            <v>6AP</v>
          </cell>
          <cell r="H60" t="str">
            <v>AGG</v>
          </cell>
          <cell r="I60" t="str">
            <v>001</v>
          </cell>
          <cell r="J60" t="str">
            <v>2024</v>
          </cell>
          <cell r="K60">
            <v>26650</v>
          </cell>
          <cell r="L60">
            <v>1000</v>
          </cell>
          <cell r="M60">
            <v>26.65</v>
          </cell>
          <cell r="N60" t="str">
            <v>AGG</v>
          </cell>
          <cell r="O60" t="str">
            <v>001</v>
          </cell>
          <cell r="P60" t="str">
            <v>2023</v>
          </cell>
          <cell r="Q60">
            <v>26650</v>
          </cell>
          <cell r="R60">
            <v>26.65</v>
          </cell>
          <cell r="S60">
            <v>0</v>
          </cell>
        </row>
        <row r="61">
          <cell r="A61" t="str">
            <v>0KRCS002</v>
          </cell>
          <cell r="B61" t="str">
            <v>KIT PARA BATERÍA DE CAPTADORES CON VAINA</v>
          </cell>
          <cell r="C61" t="str">
            <v>10   99   132</v>
          </cell>
          <cell r="D61" t="str">
            <v>6A</v>
          </cell>
          <cell r="E61" t="str">
            <v>P3</v>
          </cell>
          <cell r="F61" t="str">
            <v>10</v>
          </cell>
          <cell r="G61" t="str">
            <v>6AP</v>
          </cell>
          <cell r="H61" t="str">
            <v>AGG</v>
          </cell>
          <cell r="I61" t="str">
            <v>001</v>
          </cell>
          <cell r="J61" t="str">
            <v>2024</v>
          </cell>
          <cell r="K61">
            <v>45700</v>
          </cell>
          <cell r="L61">
            <v>1000</v>
          </cell>
          <cell r="M61">
            <v>45.7</v>
          </cell>
          <cell r="N61" t="str">
            <v>AGG</v>
          </cell>
          <cell r="O61" t="str">
            <v>001</v>
          </cell>
          <cell r="P61" t="str">
            <v>2023</v>
          </cell>
          <cell r="Q61">
            <v>45690</v>
          </cell>
          <cell r="R61">
            <v>45.69</v>
          </cell>
          <cell r="S61">
            <v>2.1886627270748776E-4</v>
          </cell>
        </row>
        <row r="62">
          <cell r="A62" t="str">
            <v>0KRCS004</v>
          </cell>
          <cell r="B62" t="str">
            <v>KIT PARA BATERÍA DE CAPTADORES CU22 mm</v>
          </cell>
          <cell r="C62" t="str">
            <v>10   99   132</v>
          </cell>
          <cell r="D62" t="str">
            <v>6A</v>
          </cell>
          <cell r="E62" t="str">
            <v>P3</v>
          </cell>
          <cell r="F62" t="str">
            <v>10</v>
          </cell>
          <cell r="G62" t="str">
            <v>6AP</v>
          </cell>
          <cell r="H62" t="str">
            <v>AGG</v>
          </cell>
          <cell r="I62" t="str">
            <v>001</v>
          </cell>
          <cell r="J62" t="str">
            <v>2024</v>
          </cell>
          <cell r="K62">
            <v>54264.65</v>
          </cell>
          <cell r="L62">
            <v>1000</v>
          </cell>
          <cell r="M62">
            <v>54.264650000000003</v>
          </cell>
          <cell r="N62" t="str">
            <v>AGG</v>
          </cell>
          <cell r="O62" t="str">
            <v>001</v>
          </cell>
          <cell r="P62" t="str">
            <v>2023</v>
          </cell>
          <cell r="Q62">
            <v>43540</v>
          </cell>
          <cell r="R62">
            <v>43.54</v>
          </cell>
          <cell r="S62">
            <v>0.24631717960496105</v>
          </cell>
        </row>
        <row r="63">
          <cell r="A63" t="str">
            <v>0KRCS005</v>
          </cell>
          <cell r="B63" t="str">
            <v>KIT PARA BATERÍA DE CAPTADORES CON VAINA</v>
          </cell>
          <cell r="C63" t="str">
            <v>10   99   132</v>
          </cell>
          <cell r="D63" t="str">
            <v>6A</v>
          </cell>
          <cell r="E63" t="str">
            <v>P3</v>
          </cell>
          <cell r="F63" t="str">
            <v>10</v>
          </cell>
          <cell r="G63" t="str">
            <v>6AP</v>
          </cell>
          <cell r="H63" t="str">
            <v>AGG</v>
          </cell>
          <cell r="I63" t="str">
            <v>001</v>
          </cell>
          <cell r="J63" t="str">
            <v>2024</v>
          </cell>
          <cell r="K63">
            <v>56738.46</v>
          </cell>
          <cell r="L63">
            <v>1000</v>
          </cell>
          <cell r="M63">
            <v>56.738459999999996</v>
          </cell>
          <cell r="N63" t="str">
            <v>AGG</v>
          </cell>
          <cell r="O63" t="str">
            <v>001</v>
          </cell>
          <cell r="P63" t="str">
            <v>2023</v>
          </cell>
          <cell r="Q63">
            <v>45420</v>
          </cell>
          <cell r="R63">
            <v>45.42</v>
          </cell>
          <cell r="S63">
            <v>0.24919550858652564</v>
          </cell>
        </row>
        <row r="64">
          <cell r="A64" t="str">
            <v>0ZAES012</v>
          </cell>
          <cell r="B64" t="str">
            <v>AEROTERMO PARA 8 CAPTADORES - 12Kw</v>
          </cell>
          <cell r="C64" t="str">
            <v>10   99   132</v>
          </cell>
          <cell r="D64" t="str">
            <v>6A</v>
          </cell>
          <cell r="E64" t="str">
            <v>P3</v>
          </cell>
          <cell r="F64" t="str">
            <v>10</v>
          </cell>
          <cell r="G64" t="str">
            <v>6AP</v>
          </cell>
          <cell r="H64" t="str">
            <v>AGG</v>
          </cell>
          <cell r="I64" t="str">
            <v>001</v>
          </cell>
          <cell r="J64" t="str">
            <v>2024</v>
          </cell>
          <cell r="K64">
            <v>180470</v>
          </cell>
          <cell r="L64">
            <v>1000</v>
          </cell>
          <cell r="M64">
            <v>180.47</v>
          </cell>
          <cell r="N64" t="str">
            <v>AGG</v>
          </cell>
          <cell r="O64" t="str">
            <v>001</v>
          </cell>
          <cell r="P64" t="str">
            <v>2023</v>
          </cell>
          <cell r="Q64">
            <v>180470</v>
          </cell>
          <cell r="R64">
            <v>180.47</v>
          </cell>
          <cell r="S64">
            <v>0</v>
          </cell>
        </row>
        <row r="65">
          <cell r="A65" t="str">
            <v>0ZAES013</v>
          </cell>
          <cell r="B65" t="str">
            <v>AEROTERMO PARA 12 CAPTADORES - 18Kw</v>
          </cell>
          <cell r="C65" t="str">
            <v>10   99   132</v>
          </cell>
          <cell r="D65" t="str">
            <v>6A</v>
          </cell>
          <cell r="E65" t="str">
            <v>P3</v>
          </cell>
          <cell r="F65" t="str">
            <v>10</v>
          </cell>
          <cell r="G65" t="str">
            <v>6AP</v>
          </cell>
          <cell r="H65" t="str">
            <v>AGG</v>
          </cell>
          <cell r="I65" t="str">
            <v>001</v>
          </cell>
          <cell r="J65" t="str">
            <v>2024</v>
          </cell>
          <cell r="K65">
            <v>221820</v>
          </cell>
          <cell r="L65">
            <v>1000</v>
          </cell>
          <cell r="M65">
            <v>221.82</v>
          </cell>
          <cell r="N65" t="str">
            <v>AGG</v>
          </cell>
          <cell r="O65" t="str">
            <v>001</v>
          </cell>
          <cell r="P65" t="str">
            <v>2023</v>
          </cell>
          <cell r="Q65">
            <v>192890</v>
          </cell>
          <cell r="R65">
            <v>192.89</v>
          </cell>
          <cell r="S65">
            <v>0.14998185494323193</v>
          </cell>
        </row>
        <row r="66">
          <cell r="A66" t="str">
            <v>0ZAES014</v>
          </cell>
          <cell r="B66" t="str">
            <v>AEROTERMO PARA 20 CAPTADORES - 31Kw</v>
          </cell>
          <cell r="C66" t="str">
            <v>10   99   132</v>
          </cell>
          <cell r="D66" t="str">
            <v>6A</v>
          </cell>
          <cell r="E66" t="str">
            <v>P3</v>
          </cell>
          <cell r="F66" t="str">
            <v>10</v>
          </cell>
          <cell r="G66" t="str">
            <v>6AP</v>
          </cell>
          <cell r="H66" t="str">
            <v>AGG</v>
          </cell>
          <cell r="I66" t="str">
            <v>001</v>
          </cell>
          <cell r="J66" t="str">
            <v>2024</v>
          </cell>
          <cell r="K66">
            <v>369220</v>
          </cell>
          <cell r="L66">
            <v>1000</v>
          </cell>
          <cell r="M66">
            <v>369.22</v>
          </cell>
          <cell r="N66" t="str">
            <v>AGG</v>
          </cell>
          <cell r="O66" t="str">
            <v>001</v>
          </cell>
          <cell r="P66" t="str">
            <v>2023</v>
          </cell>
          <cell r="Q66">
            <v>369220</v>
          </cell>
          <cell r="R66">
            <v>369.22</v>
          </cell>
          <cell r="S66">
            <v>0</v>
          </cell>
        </row>
        <row r="67">
          <cell r="A67" t="str">
            <v>0ZAES015</v>
          </cell>
          <cell r="B67" t="str">
            <v>AEROTERMO PARA 30 CAPTADORES - 44 Kw</v>
          </cell>
          <cell r="C67" t="str">
            <v>10   99   132</v>
          </cell>
          <cell r="D67" t="str">
            <v>6A</v>
          </cell>
          <cell r="E67" t="str">
            <v>P3</v>
          </cell>
          <cell r="F67" t="str">
            <v>10</v>
          </cell>
          <cell r="G67" t="str">
            <v>6AP</v>
          </cell>
          <cell r="H67" t="str">
            <v>AGG</v>
          </cell>
          <cell r="I67" t="str">
            <v>001</v>
          </cell>
          <cell r="J67" t="str">
            <v>2024</v>
          </cell>
          <cell r="K67">
            <v>537165</v>
          </cell>
          <cell r="L67">
            <v>1000</v>
          </cell>
          <cell r="M67">
            <v>537.16499999999996</v>
          </cell>
          <cell r="N67" t="str">
            <v>AGG</v>
          </cell>
          <cell r="O67" t="str">
            <v>001</v>
          </cell>
          <cell r="P67" t="str">
            <v>2023</v>
          </cell>
          <cell r="Q67">
            <v>537165</v>
          </cell>
          <cell r="R67">
            <v>537.16499999999996</v>
          </cell>
          <cell r="S67">
            <v>0</v>
          </cell>
        </row>
        <row r="68">
          <cell r="A68" t="str">
            <v>0ZAES016</v>
          </cell>
          <cell r="B68" t="str">
            <v>AEROTERMO PARA 40 CAPTADORES - 64Kw</v>
          </cell>
          <cell r="C68" t="str">
            <v>10   99   132</v>
          </cell>
          <cell r="D68" t="str">
            <v>6A</v>
          </cell>
          <cell r="E68" t="str">
            <v>P3</v>
          </cell>
          <cell r="F68" t="str">
            <v>10</v>
          </cell>
          <cell r="G68" t="str">
            <v>6AP</v>
          </cell>
          <cell r="H68" t="str">
            <v>AGG</v>
          </cell>
          <cell r="I68" t="str">
            <v>001</v>
          </cell>
          <cell r="J68" t="str">
            <v>2024</v>
          </cell>
          <cell r="K68">
            <v>612200</v>
          </cell>
          <cell r="L68">
            <v>1000</v>
          </cell>
          <cell r="M68">
            <v>612.20000000000005</v>
          </cell>
          <cell r="N68" t="str">
            <v>AGG</v>
          </cell>
          <cell r="O68" t="str">
            <v>001</v>
          </cell>
          <cell r="P68" t="str">
            <v>2023</v>
          </cell>
          <cell r="Q68">
            <v>612200</v>
          </cell>
          <cell r="R68">
            <v>612.20000000000005</v>
          </cell>
          <cell r="S68">
            <v>0</v>
          </cell>
        </row>
        <row r="69">
          <cell r="A69" t="str">
            <v>0ZAES017</v>
          </cell>
          <cell r="B69" t="str">
            <v>AEROTERMO PARA 50 CAPTADORES - 80Kw</v>
          </cell>
          <cell r="C69" t="str">
            <v>10   99   132</v>
          </cell>
          <cell r="D69" t="str">
            <v>6A</v>
          </cell>
          <cell r="E69" t="str">
            <v>P3</v>
          </cell>
          <cell r="F69" t="str">
            <v>10</v>
          </cell>
          <cell r="G69" t="str">
            <v>6AP</v>
          </cell>
          <cell r="H69" t="str">
            <v>AGG</v>
          </cell>
          <cell r="I69" t="str">
            <v>001</v>
          </cell>
          <cell r="J69" t="str">
            <v>2024</v>
          </cell>
          <cell r="K69">
            <v>879520</v>
          </cell>
          <cell r="L69">
            <v>1000</v>
          </cell>
          <cell r="M69">
            <v>879.52</v>
          </cell>
          <cell r="N69" t="str">
            <v>AGG</v>
          </cell>
          <cell r="O69" t="str">
            <v>001</v>
          </cell>
          <cell r="P69" t="str">
            <v>2023</v>
          </cell>
          <cell r="Q69">
            <v>879520</v>
          </cell>
          <cell r="R69">
            <v>879.52</v>
          </cell>
          <cell r="S69">
            <v>0</v>
          </cell>
        </row>
        <row r="70">
          <cell r="A70" t="str">
            <v>0ZAES018</v>
          </cell>
          <cell r="B70" t="str">
            <v>AEROTERMO PARA 75 CAPTADORES - 117Kw</v>
          </cell>
          <cell r="C70" t="str">
            <v>10   99   132</v>
          </cell>
          <cell r="D70" t="str">
            <v>6A</v>
          </cell>
          <cell r="E70" t="str">
            <v>P3</v>
          </cell>
          <cell r="F70" t="str">
            <v>10</v>
          </cell>
          <cell r="G70" t="str">
            <v>6AP</v>
          </cell>
          <cell r="H70" t="str">
            <v>AGG</v>
          </cell>
          <cell r="I70" t="str">
            <v>001</v>
          </cell>
          <cell r="J70" t="str">
            <v>2024</v>
          </cell>
          <cell r="K70">
            <v>1162600</v>
          </cell>
          <cell r="L70">
            <v>1000</v>
          </cell>
          <cell r="M70">
            <v>1162.5999999999999</v>
          </cell>
          <cell r="N70" t="str">
            <v>AGG</v>
          </cell>
          <cell r="O70" t="str">
            <v>001</v>
          </cell>
          <cell r="P70" t="str">
            <v>2023</v>
          </cell>
          <cell r="Q70">
            <v>1162600</v>
          </cell>
          <cell r="R70">
            <v>1162.5999999999999</v>
          </cell>
          <cell r="S70">
            <v>0</v>
          </cell>
        </row>
        <row r="71">
          <cell r="A71" t="str">
            <v>0ZAES019</v>
          </cell>
          <cell r="B71" t="str">
            <v>AEROTERMO PARA 100 CAPTADORES - 160Kw</v>
          </cell>
          <cell r="C71" t="str">
            <v>10   99   132</v>
          </cell>
          <cell r="D71" t="str">
            <v>6A</v>
          </cell>
          <cell r="E71" t="str">
            <v>P3</v>
          </cell>
          <cell r="F71" t="str">
            <v>10</v>
          </cell>
          <cell r="G71" t="str">
            <v>6AP</v>
          </cell>
          <cell r="H71" t="str">
            <v>AGG</v>
          </cell>
          <cell r="I71" t="str">
            <v>001</v>
          </cell>
          <cell r="J71" t="str">
            <v>2024</v>
          </cell>
          <cell r="K71">
            <v>1580150</v>
          </cell>
          <cell r="L71">
            <v>1000</v>
          </cell>
          <cell r="M71">
            <v>1580.15</v>
          </cell>
          <cell r="N71" t="str">
            <v>AGG</v>
          </cell>
          <cell r="O71" t="str">
            <v>001</v>
          </cell>
          <cell r="P71" t="str">
            <v>2023</v>
          </cell>
          <cell r="Q71">
            <v>1580150</v>
          </cell>
          <cell r="R71">
            <v>1580.15</v>
          </cell>
          <cell r="S71">
            <v>0</v>
          </cell>
        </row>
        <row r="72">
          <cell r="A72" t="str">
            <v>0ZAES020</v>
          </cell>
          <cell r="B72" t="str">
            <v>AEROTERMO PARA 150 CAPTADORES - 235Kw</v>
          </cell>
          <cell r="C72" t="str">
            <v>10   99   132</v>
          </cell>
          <cell r="D72" t="str">
            <v>6A</v>
          </cell>
          <cell r="E72" t="str">
            <v>P3</v>
          </cell>
          <cell r="F72" t="str">
            <v>10</v>
          </cell>
          <cell r="G72" t="str">
            <v>6AP</v>
          </cell>
          <cell r="H72" t="str">
            <v>AGG</v>
          </cell>
          <cell r="I72" t="str">
            <v>001</v>
          </cell>
          <cell r="J72" t="str">
            <v>2024</v>
          </cell>
          <cell r="K72">
            <v>2061500</v>
          </cell>
          <cell r="L72">
            <v>1000</v>
          </cell>
          <cell r="M72">
            <v>2061.5</v>
          </cell>
          <cell r="N72" t="str">
            <v>AGG</v>
          </cell>
          <cell r="O72" t="str">
            <v>001</v>
          </cell>
          <cell r="P72" t="str">
            <v>2023</v>
          </cell>
          <cell r="Q72">
            <v>2061500</v>
          </cell>
          <cell r="R72">
            <v>2061.5</v>
          </cell>
          <cell r="S72">
            <v>0</v>
          </cell>
        </row>
        <row r="73">
          <cell r="A73" t="str">
            <v>0ZAES021</v>
          </cell>
          <cell r="B73" t="str">
            <v>AEROTERMO PARA 200 CAPTADORES - 312Kw</v>
          </cell>
          <cell r="C73" t="str">
            <v>10   99   132</v>
          </cell>
          <cell r="D73" t="str">
            <v>6A</v>
          </cell>
          <cell r="E73" t="str">
            <v>P3</v>
          </cell>
          <cell r="F73" t="str">
            <v>10</v>
          </cell>
          <cell r="G73" t="str">
            <v>6AP</v>
          </cell>
          <cell r="H73" t="str">
            <v>AGG</v>
          </cell>
          <cell r="I73" t="str">
            <v>001</v>
          </cell>
          <cell r="J73" t="str">
            <v>2024</v>
          </cell>
          <cell r="K73">
            <v>2430000</v>
          </cell>
          <cell r="L73">
            <v>1000</v>
          </cell>
          <cell r="M73">
            <v>2430</v>
          </cell>
          <cell r="N73" t="str">
            <v>AGG</v>
          </cell>
          <cell r="O73" t="str">
            <v>001</v>
          </cell>
          <cell r="P73" t="str">
            <v>2023</v>
          </cell>
          <cell r="Q73">
            <v>2430000</v>
          </cell>
          <cell r="R73">
            <v>2430</v>
          </cell>
          <cell r="S73">
            <v>0</v>
          </cell>
        </row>
        <row r="74">
          <cell r="A74" t="str">
            <v>0ZBNS001</v>
          </cell>
          <cell r="B74" t="str">
            <v>KIT RESISTENCIA/TERMOSTATO 6Kw - 230v</v>
          </cell>
          <cell r="C74" t="str">
            <v>10   99   132</v>
          </cell>
          <cell r="D74" t="str">
            <v>6A</v>
          </cell>
          <cell r="E74" t="str">
            <v>P3</v>
          </cell>
          <cell r="F74" t="str">
            <v>10</v>
          </cell>
          <cell r="G74" t="str">
            <v>6AP</v>
          </cell>
          <cell r="H74" t="str">
            <v>AGG</v>
          </cell>
          <cell r="I74" t="str">
            <v>001</v>
          </cell>
          <cell r="J74" t="str">
            <v>2024</v>
          </cell>
          <cell r="K74">
            <v>128000</v>
          </cell>
          <cell r="L74">
            <v>1000</v>
          </cell>
          <cell r="M74">
            <v>128</v>
          </cell>
          <cell r="N74" t="str">
            <v>AGG</v>
          </cell>
          <cell r="O74" t="str">
            <v>001</v>
          </cell>
          <cell r="P74" t="str">
            <v>2023</v>
          </cell>
          <cell r="Q74">
            <v>114000</v>
          </cell>
          <cell r="R74">
            <v>114</v>
          </cell>
          <cell r="S74">
            <v>0.12280701754385964</v>
          </cell>
        </row>
        <row r="75">
          <cell r="A75" t="str">
            <v>0ZBNS004</v>
          </cell>
          <cell r="B75" t="str">
            <v>KIT RESISTENCIA/TERMOSTATO 7,5Kw - 400v</v>
          </cell>
          <cell r="C75" t="str">
            <v>10   99   132</v>
          </cell>
          <cell r="D75" t="str">
            <v>6A</v>
          </cell>
          <cell r="E75" t="str">
            <v>P3</v>
          </cell>
          <cell r="F75" t="str">
            <v>10</v>
          </cell>
          <cell r="G75" t="str">
            <v>6AP</v>
          </cell>
          <cell r="H75" t="str">
            <v>AGG</v>
          </cell>
          <cell r="I75" t="str">
            <v>001</v>
          </cell>
          <cell r="J75" t="str">
            <v>2024</v>
          </cell>
          <cell r="K75">
            <v>128000</v>
          </cell>
          <cell r="L75">
            <v>1000</v>
          </cell>
          <cell r="M75">
            <v>128</v>
          </cell>
          <cell r="N75" t="str">
            <v>AGG</v>
          </cell>
          <cell r="O75" t="str">
            <v>001</v>
          </cell>
          <cell r="P75" t="str">
            <v>2023</v>
          </cell>
          <cell r="Q75">
            <v>114000</v>
          </cell>
          <cell r="R75">
            <v>114</v>
          </cell>
          <cell r="S75">
            <v>0.12280701754385964</v>
          </cell>
        </row>
        <row r="76">
          <cell r="A76" t="str">
            <v>0ZBNS006</v>
          </cell>
          <cell r="B76" t="str">
            <v>ÁNODO ELECTRÓNICO AE2 - para V &gt; 1.000L</v>
          </cell>
          <cell r="C76" t="str">
            <v>10   99   132</v>
          </cell>
          <cell r="D76" t="str">
            <v>6A</v>
          </cell>
          <cell r="E76" t="str">
            <v>P3</v>
          </cell>
          <cell r="F76" t="str">
            <v>10</v>
          </cell>
          <cell r="G76" t="str">
            <v>6AP</v>
          </cell>
          <cell r="H76" t="str">
            <v>AGG</v>
          </cell>
          <cell r="I76" t="str">
            <v>001</v>
          </cell>
          <cell r="J76" t="str">
            <v>2024</v>
          </cell>
          <cell r="K76">
            <v>113000</v>
          </cell>
          <cell r="L76">
            <v>1000</v>
          </cell>
          <cell r="M76">
            <v>113</v>
          </cell>
          <cell r="N76" t="str">
            <v>AGG</v>
          </cell>
          <cell r="O76" t="str">
            <v>001</v>
          </cell>
          <cell r="P76" t="str">
            <v>2023</v>
          </cell>
          <cell r="Q76">
            <v>100000</v>
          </cell>
          <cell r="R76">
            <v>100</v>
          </cell>
          <cell r="S76">
            <v>0.13</v>
          </cell>
        </row>
        <row r="77">
          <cell r="A77" t="str">
            <v>0ZBNS008</v>
          </cell>
          <cell r="B77" t="str">
            <v>KIT RESISTENCIA/TERMOSTATO 4,5Kw - 230v</v>
          </cell>
          <cell r="C77" t="str">
            <v>10   99   132</v>
          </cell>
          <cell r="D77" t="str">
            <v>6A</v>
          </cell>
          <cell r="E77" t="str">
            <v>P3</v>
          </cell>
          <cell r="F77" t="str">
            <v>10</v>
          </cell>
          <cell r="G77" t="str">
            <v>6AP</v>
          </cell>
          <cell r="H77" t="str">
            <v>AGG</v>
          </cell>
          <cell r="I77" t="str">
            <v>001</v>
          </cell>
          <cell r="J77" t="str">
            <v>2024</v>
          </cell>
          <cell r="K77">
            <v>127000</v>
          </cell>
          <cell r="L77">
            <v>1000</v>
          </cell>
          <cell r="M77">
            <v>127</v>
          </cell>
          <cell r="N77" t="str">
            <v>AGG</v>
          </cell>
          <cell r="O77" t="str">
            <v>001</v>
          </cell>
          <cell r="P77" t="str">
            <v>2023</v>
          </cell>
          <cell r="Q77">
            <v>97000</v>
          </cell>
          <cell r="R77">
            <v>97</v>
          </cell>
          <cell r="S77">
            <v>0.30927835051546393</v>
          </cell>
        </row>
        <row r="78">
          <cell r="A78" t="str">
            <v>0ZBNS010</v>
          </cell>
          <cell r="B78" t="str">
            <v>ÁNODO ELECTRÓNICO AE1 - para V = &lt; 1.000</v>
          </cell>
          <cell r="C78" t="str">
            <v>10   99   132</v>
          </cell>
          <cell r="D78" t="str">
            <v>6A</v>
          </cell>
          <cell r="E78" t="str">
            <v>P3</v>
          </cell>
          <cell r="F78" t="str">
            <v>10</v>
          </cell>
          <cell r="G78" t="str">
            <v>6AP</v>
          </cell>
          <cell r="H78" t="str">
            <v>AGG</v>
          </cell>
          <cell r="I78" t="str">
            <v>001</v>
          </cell>
          <cell r="J78" t="str">
            <v>2024</v>
          </cell>
          <cell r="K78">
            <v>98000</v>
          </cell>
          <cell r="L78">
            <v>1000</v>
          </cell>
          <cell r="M78">
            <v>98</v>
          </cell>
          <cell r="N78" t="str">
            <v>AGG</v>
          </cell>
          <cell r="O78" t="str">
            <v>001</v>
          </cell>
          <cell r="P78" t="str">
            <v>2023</v>
          </cell>
          <cell r="Q78">
            <v>84000</v>
          </cell>
          <cell r="R78">
            <v>84</v>
          </cell>
          <cell r="S78">
            <v>0.16666666666666666</v>
          </cell>
        </row>
        <row r="79">
          <cell r="A79" t="str">
            <v>0ZBNS011</v>
          </cell>
          <cell r="B79" t="str">
            <v>ÁNODO DE MAGNESIO AM2 para V = 500L</v>
          </cell>
          <cell r="C79" t="str">
            <v>10   99   132</v>
          </cell>
          <cell r="D79" t="str">
            <v>6A</v>
          </cell>
          <cell r="E79" t="str">
            <v>P3</v>
          </cell>
          <cell r="F79" t="str">
            <v>10</v>
          </cell>
          <cell r="G79" t="str">
            <v>6AP</v>
          </cell>
          <cell r="H79" t="str">
            <v>AGG</v>
          </cell>
          <cell r="I79" t="str">
            <v>001</v>
          </cell>
          <cell r="J79" t="str">
            <v>2024</v>
          </cell>
          <cell r="K79">
            <v>12000</v>
          </cell>
          <cell r="L79">
            <v>1000</v>
          </cell>
          <cell r="M79">
            <v>12</v>
          </cell>
          <cell r="N79" t="str">
            <v>AGG</v>
          </cell>
          <cell r="O79" t="str">
            <v>001</v>
          </cell>
          <cell r="P79" t="str">
            <v>2023</v>
          </cell>
          <cell r="Q79">
            <v>15000</v>
          </cell>
          <cell r="R79">
            <v>15</v>
          </cell>
          <cell r="S79">
            <v>-0.2</v>
          </cell>
        </row>
        <row r="80">
          <cell r="A80" t="str">
            <v>0ZBNS012</v>
          </cell>
          <cell r="B80" t="str">
            <v>ÁNODO DE MAGNESIO AM4 para V 800-2.000L</v>
          </cell>
          <cell r="C80" t="str">
            <v>10   99   132</v>
          </cell>
          <cell r="D80" t="str">
            <v>6A</v>
          </cell>
          <cell r="E80" t="str">
            <v>P3</v>
          </cell>
          <cell r="F80" t="str">
            <v>10</v>
          </cell>
          <cell r="G80" t="str">
            <v>6AP</v>
          </cell>
          <cell r="H80" t="str">
            <v>AGG</v>
          </cell>
          <cell r="I80" t="str">
            <v>001</v>
          </cell>
          <cell r="J80" t="str">
            <v>2024</v>
          </cell>
          <cell r="K80">
            <v>19500</v>
          </cell>
          <cell r="L80">
            <v>1000</v>
          </cell>
          <cell r="M80">
            <v>19.5</v>
          </cell>
          <cell r="N80" t="str">
            <v>AGG</v>
          </cell>
          <cell r="O80" t="str">
            <v>001</v>
          </cell>
          <cell r="P80" t="str">
            <v>2023</v>
          </cell>
          <cell r="Q80">
            <v>13110</v>
          </cell>
          <cell r="R80">
            <v>13.11</v>
          </cell>
          <cell r="S80">
            <v>0.48741418764302064</v>
          </cell>
        </row>
        <row r="81">
          <cell r="A81" t="str">
            <v>0ZBOS031</v>
          </cell>
          <cell r="B81" t="str">
            <v>BOMBA CHROMAGEN FORZADO ELECTRÓNICA</v>
          </cell>
          <cell r="C81" t="str">
            <v>10   99   132</v>
          </cell>
          <cell r="D81" t="str">
            <v>6A</v>
          </cell>
          <cell r="E81" t="str">
            <v>P3</v>
          </cell>
          <cell r="F81" t="str">
            <v>10</v>
          </cell>
          <cell r="G81" t="str">
            <v>6AP</v>
          </cell>
          <cell r="H81" t="str">
            <v>AGG</v>
          </cell>
          <cell r="I81" t="str">
            <v>001</v>
          </cell>
          <cell r="J81" t="str">
            <v>2024</v>
          </cell>
          <cell r="K81">
            <v>53000</v>
          </cell>
          <cell r="L81">
            <v>1000</v>
          </cell>
          <cell r="M81">
            <v>53</v>
          </cell>
          <cell r="N81" t="str">
            <v>AGG</v>
          </cell>
          <cell r="O81" t="str">
            <v>001</v>
          </cell>
          <cell r="P81" t="str">
            <v>2023</v>
          </cell>
          <cell r="Q81">
            <v>53000</v>
          </cell>
          <cell r="R81">
            <v>53</v>
          </cell>
          <cell r="S81">
            <v>0</v>
          </cell>
        </row>
        <row r="82">
          <cell r="A82" t="str">
            <v>0ZCES001</v>
          </cell>
          <cell r="B82" t="str">
            <v>SONDA PT-1000 CHROMAGEN</v>
          </cell>
          <cell r="C82" t="str">
            <v>10   99   132</v>
          </cell>
          <cell r="D82" t="str">
            <v>6A</v>
          </cell>
          <cell r="E82" t="str">
            <v>P3</v>
          </cell>
          <cell r="F82" t="str">
            <v>10</v>
          </cell>
          <cell r="G82" t="str">
            <v>6AP</v>
          </cell>
          <cell r="H82" t="str">
            <v>AGG</v>
          </cell>
          <cell r="I82" t="str">
            <v>001</v>
          </cell>
          <cell r="J82" t="str">
            <v>2024</v>
          </cell>
          <cell r="K82">
            <v>4000</v>
          </cell>
          <cell r="L82">
            <v>1000</v>
          </cell>
          <cell r="M82">
            <v>4</v>
          </cell>
          <cell r="N82" t="str">
            <v>AGG</v>
          </cell>
          <cell r="O82" t="str">
            <v>001</v>
          </cell>
          <cell r="P82" t="str">
            <v>2023</v>
          </cell>
          <cell r="Q82">
            <v>4000</v>
          </cell>
          <cell r="R82">
            <v>4</v>
          </cell>
          <cell r="S82">
            <v>0</v>
          </cell>
        </row>
        <row r="83">
          <cell r="A83" t="str">
            <v>0ZCES004</v>
          </cell>
          <cell r="B83" t="str">
            <v>CENTRALITA CHROMAGEN 5E/4S</v>
          </cell>
          <cell r="C83" t="str">
            <v>10   99   132</v>
          </cell>
          <cell r="D83" t="str">
            <v>6A</v>
          </cell>
          <cell r="E83" t="str">
            <v>P9</v>
          </cell>
          <cell r="F83" t="str">
            <v>10</v>
          </cell>
          <cell r="G83" t="str">
            <v>6AP</v>
          </cell>
          <cell r="H83" t="str">
            <v>AGG</v>
          </cell>
          <cell r="I83" t="str">
            <v>001</v>
          </cell>
          <cell r="J83" t="str">
            <v>2024</v>
          </cell>
          <cell r="K83">
            <v>105888</v>
          </cell>
          <cell r="L83">
            <v>1000</v>
          </cell>
          <cell r="M83">
            <v>105.88800000000001</v>
          </cell>
          <cell r="N83" t="str">
            <v>AGG</v>
          </cell>
          <cell r="O83" t="str">
            <v>001</v>
          </cell>
          <cell r="P83" t="str">
            <v>2023</v>
          </cell>
          <cell r="Q83">
            <v>105888</v>
          </cell>
          <cell r="R83">
            <v>105.88800000000001</v>
          </cell>
          <cell r="S83">
            <v>0</v>
          </cell>
        </row>
        <row r="84">
          <cell r="A84" t="str">
            <v>0ZCES006</v>
          </cell>
          <cell r="B84" t="str">
            <v>CENTRALITA CHROMAGEN 4E/1S</v>
          </cell>
          <cell r="C84" t="str">
            <v>10   99   132</v>
          </cell>
          <cell r="D84" t="str">
            <v>6A</v>
          </cell>
          <cell r="E84" t="str">
            <v>P9</v>
          </cell>
          <cell r="F84" t="str">
            <v>10</v>
          </cell>
          <cell r="G84" t="str">
            <v>6AP</v>
          </cell>
          <cell r="H84" t="str">
            <v>AGG</v>
          </cell>
          <cell r="I84" t="str">
            <v>001</v>
          </cell>
          <cell r="J84" t="str">
            <v>2024</v>
          </cell>
          <cell r="K84">
            <v>51450</v>
          </cell>
          <cell r="L84">
            <v>1000</v>
          </cell>
          <cell r="M84">
            <v>51.45</v>
          </cell>
          <cell r="N84" t="str">
            <v>AGG</v>
          </cell>
          <cell r="O84" t="str">
            <v>001</v>
          </cell>
          <cell r="P84" t="str">
            <v>2023</v>
          </cell>
          <cell r="Q84">
            <v>51450</v>
          </cell>
          <cell r="R84">
            <v>51.45</v>
          </cell>
          <cell r="S84">
            <v>0</v>
          </cell>
        </row>
        <row r="85">
          <cell r="A85" t="str">
            <v>0ZCES009</v>
          </cell>
          <cell r="B85" t="str">
            <v>CENTRALITA DELTA SOL MX</v>
          </cell>
          <cell r="C85" t="str">
            <v>10   99   132</v>
          </cell>
          <cell r="D85" t="str">
            <v>6A</v>
          </cell>
          <cell r="E85" t="str">
            <v>P3</v>
          </cell>
          <cell r="F85" t="str">
            <v>10</v>
          </cell>
          <cell r="G85" t="str">
            <v>6AP</v>
          </cell>
          <cell r="H85" t="str">
            <v>AGG</v>
          </cell>
          <cell r="I85" t="str">
            <v>001</v>
          </cell>
          <cell r="J85" t="str">
            <v>2024</v>
          </cell>
          <cell r="K85">
            <v>312000</v>
          </cell>
          <cell r="L85">
            <v>1000</v>
          </cell>
          <cell r="M85">
            <v>312</v>
          </cell>
          <cell r="N85" t="str">
            <v>AGG</v>
          </cell>
          <cell r="O85" t="str">
            <v>001</v>
          </cell>
          <cell r="P85" t="str">
            <v>2023</v>
          </cell>
          <cell r="Q85">
            <v>312000</v>
          </cell>
          <cell r="R85">
            <v>312</v>
          </cell>
          <cell r="S85">
            <v>0</v>
          </cell>
        </row>
        <row r="86">
          <cell r="A86" t="str">
            <v>0ZCES011</v>
          </cell>
          <cell r="B86" t="str">
            <v>DATALOGGER DL2</v>
          </cell>
          <cell r="C86" t="str">
            <v>10   99   132</v>
          </cell>
          <cell r="D86" t="str">
            <v>6A</v>
          </cell>
          <cell r="E86" t="str">
            <v>P3</v>
          </cell>
          <cell r="F86" t="str">
            <v>10</v>
          </cell>
          <cell r="G86" t="str">
            <v>6AP</v>
          </cell>
          <cell r="H86" t="str">
            <v>AGG</v>
          </cell>
          <cell r="I86" t="str">
            <v>001</v>
          </cell>
          <cell r="J86" t="str">
            <v>2024</v>
          </cell>
          <cell r="K86">
            <v>158200</v>
          </cell>
          <cell r="L86">
            <v>1000</v>
          </cell>
          <cell r="M86">
            <v>158.19999999999999</v>
          </cell>
          <cell r="N86" t="str">
            <v>AGG</v>
          </cell>
          <cell r="O86" t="str">
            <v>001</v>
          </cell>
          <cell r="P86" t="str">
            <v>2023</v>
          </cell>
          <cell r="Q86">
            <v>158200</v>
          </cell>
          <cell r="R86">
            <v>158.19999999999999</v>
          </cell>
          <cell r="S86">
            <v>0</v>
          </cell>
        </row>
        <row r="87">
          <cell r="A87" t="str">
            <v>0ZCES013</v>
          </cell>
          <cell r="B87" t="str">
            <v>CENTRALITA CHROMAGEN 4E/2S PLUS</v>
          </cell>
          <cell r="C87" t="str">
            <v>10   99   132</v>
          </cell>
          <cell r="D87" t="str">
            <v>6A</v>
          </cell>
          <cell r="E87" t="str">
            <v>P3</v>
          </cell>
          <cell r="F87" t="str">
            <v>10</v>
          </cell>
          <cell r="G87" t="str">
            <v>6AP</v>
          </cell>
          <cell r="H87" t="str">
            <v>AGG</v>
          </cell>
          <cell r="I87" t="str">
            <v>001</v>
          </cell>
          <cell r="J87" t="str">
            <v>2024</v>
          </cell>
          <cell r="K87">
            <v>85200</v>
          </cell>
          <cell r="L87">
            <v>1000</v>
          </cell>
          <cell r="M87">
            <v>85.2</v>
          </cell>
          <cell r="N87" t="str">
            <v>AGG</v>
          </cell>
          <cell r="O87" t="str">
            <v>001</v>
          </cell>
          <cell r="P87" t="str">
            <v>2023</v>
          </cell>
          <cell r="Q87">
            <v>85140</v>
          </cell>
          <cell r="R87">
            <v>85.14</v>
          </cell>
          <cell r="S87">
            <v>7.0472163495421979E-4</v>
          </cell>
        </row>
        <row r="88">
          <cell r="A88" t="str">
            <v>0ZCES014</v>
          </cell>
          <cell r="B88" t="str">
            <v>CELULA SOLAR CS10</v>
          </cell>
          <cell r="C88" t="str">
            <v>10   99   132</v>
          </cell>
          <cell r="D88" t="str">
            <v>6A</v>
          </cell>
          <cell r="E88" t="str">
            <v>P3</v>
          </cell>
          <cell r="F88" t="str">
            <v>10</v>
          </cell>
          <cell r="G88" t="str">
            <v>6AP</v>
          </cell>
          <cell r="H88" t="str">
            <v>AGG</v>
          </cell>
          <cell r="I88" t="str">
            <v>001</v>
          </cell>
          <cell r="J88" t="str">
            <v>2024</v>
          </cell>
          <cell r="K88">
            <v>38400</v>
          </cell>
          <cell r="L88">
            <v>1000</v>
          </cell>
          <cell r="M88">
            <v>38.4</v>
          </cell>
          <cell r="N88" t="str">
            <v>AGG</v>
          </cell>
          <cell r="O88" t="str">
            <v>001</v>
          </cell>
          <cell r="P88" t="str">
            <v>2023</v>
          </cell>
          <cell r="Q88">
            <v>47700</v>
          </cell>
          <cell r="R88">
            <v>47.7</v>
          </cell>
          <cell r="S88">
            <v>-0.19496855345911956</v>
          </cell>
        </row>
        <row r="89">
          <cell r="A89" t="str">
            <v>0ZCES015</v>
          </cell>
          <cell r="B89" t="str">
            <v>CENTRALITA CHROMAGEN 3E/1S+1S</v>
          </cell>
          <cell r="C89" t="str">
            <v>10   99   132</v>
          </cell>
          <cell r="D89" t="str">
            <v>6A</v>
          </cell>
          <cell r="E89" t="str">
            <v>P3</v>
          </cell>
          <cell r="F89" t="str">
            <v>10</v>
          </cell>
          <cell r="G89" t="str">
            <v>6AP</v>
          </cell>
          <cell r="H89" t="str">
            <v>AGG</v>
          </cell>
          <cell r="I89" t="str">
            <v>001</v>
          </cell>
          <cell r="J89" t="str">
            <v>2024</v>
          </cell>
          <cell r="K89">
            <v>70200</v>
          </cell>
          <cell r="L89">
            <v>1000</v>
          </cell>
          <cell r="M89">
            <v>70.2</v>
          </cell>
          <cell r="N89" t="str">
            <v>AGG</v>
          </cell>
          <cell r="O89" t="str">
            <v>001</v>
          </cell>
          <cell r="P89" t="str">
            <v>2023</v>
          </cell>
          <cell r="Q89">
            <v>66430</v>
          </cell>
          <cell r="R89">
            <v>66.430000000000007</v>
          </cell>
          <cell r="S89">
            <v>5.6751467710371754E-2</v>
          </cell>
        </row>
        <row r="90">
          <cell r="A90" t="str">
            <v>0ZCES016</v>
          </cell>
          <cell r="B90" t="str">
            <v>CONTROL CHROMAGEN VIV DISTRIBUIDA</v>
          </cell>
          <cell r="C90" t="str">
            <v>10   99   132</v>
          </cell>
          <cell r="D90" t="str">
            <v>6A</v>
          </cell>
          <cell r="E90" t="str">
            <v>P3</v>
          </cell>
          <cell r="F90" t="str">
            <v>10</v>
          </cell>
          <cell r="G90" t="str">
            <v>6AP</v>
          </cell>
          <cell r="H90" t="str">
            <v>AGG</v>
          </cell>
          <cell r="I90" t="str">
            <v>001</v>
          </cell>
          <cell r="J90" t="str">
            <v>2024</v>
          </cell>
          <cell r="K90">
            <v>40900</v>
          </cell>
          <cell r="L90">
            <v>1000</v>
          </cell>
          <cell r="M90">
            <v>40.9</v>
          </cell>
          <cell r="N90" t="str">
            <v>AGG</v>
          </cell>
          <cell r="O90" t="str">
            <v>001</v>
          </cell>
          <cell r="P90" t="str">
            <v>2023</v>
          </cell>
          <cell r="Q90">
            <v>40900</v>
          </cell>
          <cell r="R90">
            <v>40.9</v>
          </cell>
          <cell r="S90">
            <v>0</v>
          </cell>
        </row>
        <row r="91">
          <cell r="A91" t="str">
            <v>0ZCES017</v>
          </cell>
          <cell r="B91" t="str">
            <v>CENTRALITA DELTASOL BX PLUS</v>
          </cell>
          <cell r="C91" t="str">
            <v>10   99   132</v>
          </cell>
          <cell r="D91" t="str">
            <v>6A</v>
          </cell>
          <cell r="E91" t="str">
            <v>P3</v>
          </cell>
          <cell r="F91" t="str">
            <v>10</v>
          </cell>
          <cell r="G91" t="str">
            <v>6AP</v>
          </cell>
          <cell r="H91" t="str">
            <v>AGG</v>
          </cell>
          <cell r="I91" t="str">
            <v>001</v>
          </cell>
          <cell r="J91" t="str">
            <v>2024</v>
          </cell>
          <cell r="K91">
            <v>189737</v>
          </cell>
          <cell r="L91">
            <v>1000</v>
          </cell>
          <cell r="M91">
            <v>189.73699999999999</v>
          </cell>
          <cell r="N91" t="str">
            <v>AGG</v>
          </cell>
          <cell r="O91" t="str">
            <v>001</v>
          </cell>
          <cell r="P91" t="str">
            <v>2023</v>
          </cell>
          <cell r="Q91">
            <v>189737</v>
          </cell>
          <cell r="R91">
            <v>189.73699999999999</v>
          </cell>
          <cell r="S91">
            <v>0</v>
          </cell>
        </row>
        <row r="92">
          <cell r="A92" t="str">
            <v>0ZCES020</v>
          </cell>
          <cell r="B92" t="str">
            <v>CENTRALITA CHROMAGEN 5E/4S</v>
          </cell>
          <cell r="C92" t="str">
            <v>10   99   132</v>
          </cell>
          <cell r="D92" t="str">
            <v>6A</v>
          </cell>
          <cell r="E92" t="str">
            <v>P3</v>
          </cell>
          <cell r="F92" t="str">
            <v>10</v>
          </cell>
          <cell r="G92" t="str">
            <v>6AP</v>
          </cell>
          <cell r="H92" t="str">
            <v>AGG</v>
          </cell>
          <cell r="I92" t="str">
            <v>001</v>
          </cell>
          <cell r="J92" t="str">
            <v>2024</v>
          </cell>
          <cell r="K92">
            <v>109435</v>
          </cell>
          <cell r="L92">
            <v>1000</v>
          </cell>
          <cell r="M92">
            <v>109.435</v>
          </cell>
          <cell r="N92" t="str">
            <v>AGG</v>
          </cell>
          <cell r="O92" t="str">
            <v>001</v>
          </cell>
          <cell r="P92" t="str">
            <v>2023</v>
          </cell>
          <cell r="Q92">
            <v>109435</v>
          </cell>
          <cell r="R92">
            <v>109.435</v>
          </cell>
          <cell r="S92">
            <v>0</v>
          </cell>
        </row>
        <row r="93">
          <cell r="A93" t="str">
            <v>0ZGHR001</v>
          </cell>
          <cell r="B93" t="str">
            <v>ESTACION SOLAR CHROMAGEN DRAIN BACK</v>
          </cell>
          <cell r="C93" t="str">
            <v>10   99   132</v>
          </cell>
          <cell r="D93" t="str">
            <v>6A</v>
          </cell>
          <cell r="E93" t="str">
            <v>P3</v>
          </cell>
          <cell r="F93" t="str">
            <v>10</v>
          </cell>
          <cell r="G93" t="str">
            <v>6AP</v>
          </cell>
          <cell r="H93" t="str">
            <v>AGG</v>
          </cell>
          <cell r="I93" t="str">
            <v>001</v>
          </cell>
          <cell r="J93" t="str">
            <v>2024</v>
          </cell>
          <cell r="K93">
            <v>307000</v>
          </cell>
          <cell r="L93">
            <v>1000</v>
          </cell>
          <cell r="M93">
            <v>307</v>
          </cell>
          <cell r="N93" t="str">
            <v>AGG</v>
          </cell>
          <cell r="O93" t="str">
            <v>001</v>
          </cell>
          <cell r="P93" t="str">
            <v>2023</v>
          </cell>
          <cell r="Q93">
            <v>307000</v>
          </cell>
          <cell r="R93">
            <v>307</v>
          </cell>
          <cell r="S93">
            <v>0</v>
          </cell>
        </row>
        <row r="94">
          <cell r="A94" t="str">
            <v>0ZGHR005</v>
          </cell>
          <cell r="B94" t="str">
            <v>ESTACION SOLAR CHROMAGEN GRANDES INST</v>
          </cell>
          <cell r="C94" t="str">
            <v>10   99   132</v>
          </cell>
          <cell r="D94" t="str">
            <v>6A</v>
          </cell>
          <cell r="E94" t="str">
            <v>P3</v>
          </cell>
          <cell r="F94" t="str">
            <v>10</v>
          </cell>
          <cell r="G94" t="str">
            <v>6AP</v>
          </cell>
          <cell r="H94" t="str">
            <v>AGG</v>
          </cell>
          <cell r="I94" t="str">
            <v>001</v>
          </cell>
          <cell r="J94" t="str">
            <v>2024</v>
          </cell>
          <cell r="K94">
            <v>297830</v>
          </cell>
          <cell r="L94">
            <v>1000</v>
          </cell>
          <cell r="M94">
            <v>297.83</v>
          </cell>
          <cell r="N94" t="str">
            <v>AGG</v>
          </cell>
          <cell r="O94" t="str">
            <v>001</v>
          </cell>
          <cell r="P94" t="str">
            <v>2023</v>
          </cell>
          <cell r="Q94">
            <v>297830</v>
          </cell>
          <cell r="R94">
            <v>297.83</v>
          </cell>
          <cell r="S94">
            <v>0</v>
          </cell>
        </row>
        <row r="95">
          <cell r="A95" t="str">
            <v>0ZGHR007</v>
          </cell>
          <cell r="B95" t="str">
            <v>ESTACION SOLAR 1 VIA HE</v>
          </cell>
          <cell r="C95" t="str">
            <v>10   99   132</v>
          </cell>
          <cell r="D95" t="str">
            <v>6A</v>
          </cell>
          <cell r="E95" t="str">
            <v>P3</v>
          </cell>
          <cell r="F95" t="str">
            <v>10</v>
          </cell>
          <cell r="G95" t="str">
            <v>6AP</v>
          </cell>
          <cell r="H95" t="str">
            <v>AGG</v>
          </cell>
          <cell r="I95" t="str">
            <v>001</v>
          </cell>
          <cell r="J95" t="str">
            <v>2024</v>
          </cell>
          <cell r="K95">
            <v>237145</v>
          </cell>
          <cell r="L95">
            <v>1000</v>
          </cell>
          <cell r="M95">
            <v>237.14500000000001</v>
          </cell>
          <cell r="N95" t="str">
            <v>AGG</v>
          </cell>
          <cell r="O95" t="str">
            <v>001</v>
          </cell>
          <cell r="P95" t="str">
            <v>2023</v>
          </cell>
          <cell r="Q95">
            <v>220600</v>
          </cell>
          <cell r="R95">
            <v>220.6</v>
          </cell>
          <cell r="S95">
            <v>7.500000000000008E-2</v>
          </cell>
        </row>
        <row r="96">
          <cell r="A96" t="str">
            <v>0ZGHR008</v>
          </cell>
          <cell r="B96" t="str">
            <v>GRUPO HIDRAULICO CHROMAGEN DRAIN BACK</v>
          </cell>
          <cell r="C96" t="str">
            <v>10   99   132</v>
          </cell>
          <cell r="D96" t="str">
            <v>6A</v>
          </cell>
          <cell r="E96" t="str">
            <v>P3</v>
          </cell>
          <cell r="F96" t="str">
            <v>10</v>
          </cell>
          <cell r="G96" t="str">
            <v>6AP</v>
          </cell>
          <cell r="H96" t="str">
            <v>AGG</v>
          </cell>
          <cell r="I96" t="str">
            <v>001</v>
          </cell>
          <cell r="J96" t="str">
            <v>2024</v>
          </cell>
          <cell r="K96">
            <v>254000</v>
          </cell>
          <cell r="L96">
            <v>1000</v>
          </cell>
          <cell r="M96">
            <v>254</v>
          </cell>
          <cell r="N96" t="str">
            <v>AGG</v>
          </cell>
          <cell r="O96" t="str">
            <v>001</v>
          </cell>
          <cell r="P96" t="str">
            <v>2023</v>
          </cell>
          <cell r="Q96">
            <v>254000</v>
          </cell>
          <cell r="R96">
            <v>254</v>
          </cell>
          <cell r="S96">
            <v>0</v>
          </cell>
        </row>
        <row r="97">
          <cell r="A97" t="str">
            <v>0ZGHR009</v>
          </cell>
          <cell r="B97" t="str">
            <v>GRUPO HIDRAULICO GRANDES INSTALACIONES</v>
          </cell>
          <cell r="C97" t="str">
            <v>10   99   132</v>
          </cell>
          <cell r="D97" t="str">
            <v>6A</v>
          </cell>
          <cell r="E97" t="str">
            <v>P3</v>
          </cell>
          <cell r="F97" t="str">
            <v>10</v>
          </cell>
          <cell r="G97" t="str">
            <v>6AP</v>
          </cell>
          <cell r="H97" t="str">
            <v>AGG</v>
          </cell>
          <cell r="I97" t="str">
            <v>001</v>
          </cell>
          <cell r="J97" t="str">
            <v>2024</v>
          </cell>
          <cell r="K97">
            <v>270260</v>
          </cell>
          <cell r="L97">
            <v>1000</v>
          </cell>
          <cell r="M97">
            <v>270.26</v>
          </cell>
          <cell r="N97" t="str">
            <v>AGG</v>
          </cell>
          <cell r="O97" t="str">
            <v>001</v>
          </cell>
          <cell r="P97" t="str">
            <v>2023</v>
          </cell>
          <cell r="Q97">
            <v>270260</v>
          </cell>
          <cell r="R97">
            <v>270.26</v>
          </cell>
          <cell r="S97">
            <v>0</v>
          </cell>
        </row>
        <row r="98">
          <cell r="A98" t="str">
            <v>0ZGHR010</v>
          </cell>
          <cell r="B98" t="str">
            <v>ESTACION SOLAR 2 VIAS HE</v>
          </cell>
          <cell r="C98" t="str">
            <v>10   99   132</v>
          </cell>
          <cell r="D98" t="str">
            <v>6A</v>
          </cell>
          <cell r="E98" t="str">
            <v>P3</v>
          </cell>
          <cell r="F98" t="str">
            <v>10</v>
          </cell>
          <cell r="G98" t="str">
            <v>6AP</v>
          </cell>
          <cell r="H98" t="str">
            <v>AGG</v>
          </cell>
          <cell r="I98" t="str">
            <v>001</v>
          </cell>
          <cell r="J98" t="str">
            <v>2024</v>
          </cell>
          <cell r="K98">
            <v>333600</v>
          </cell>
          <cell r="L98">
            <v>1000</v>
          </cell>
          <cell r="M98">
            <v>333.6</v>
          </cell>
          <cell r="N98" t="str">
            <v>AGG</v>
          </cell>
          <cell r="O98" t="str">
            <v>001</v>
          </cell>
          <cell r="P98" t="str">
            <v>2023</v>
          </cell>
          <cell r="Q98">
            <v>271700</v>
          </cell>
          <cell r="R98">
            <v>271.7</v>
          </cell>
          <cell r="S98">
            <v>0.22782480677217531</v>
          </cell>
        </row>
        <row r="99">
          <cell r="A99" t="str">
            <v>0ZGRS001</v>
          </cell>
          <cell r="B99" t="str">
            <v>GRUPO LLENADO ELECTRONICO 5 CAPT</v>
          </cell>
          <cell r="C99" t="str">
            <v>10   99   132</v>
          </cell>
          <cell r="D99" t="str">
            <v>6A</v>
          </cell>
          <cell r="E99" t="str">
            <v>P3</v>
          </cell>
          <cell r="F99" t="str">
            <v>10</v>
          </cell>
          <cell r="G99" t="str">
            <v>6AP</v>
          </cell>
          <cell r="H99" t="str">
            <v>AGG</v>
          </cell>
          <cell r="I99" t="str">
            <v>001</v>
          </cell>
          <cell r="J99" t="str">
            <v>2024</v>
          </cell>
          <cell r="K99">
            <v>378000</v>
          </cell>
          <cell r="L99">
            <v>1000</v>
          </cell>
          <cell r="M99">
            <v>378</v>
          </cell>
          <cell r="N99" t="str">
            <v>AGG</v>
          </cell>
          <cell r="O99" t="str">
            <v>001</v>
          </cell>
          <cell r="P99" t="str">
            <v>2023</v>
          </cell>
          <cell r="Q99">
            <v>378000</v>
          </cell>
          <cell r="R99">
            <v>378</v>
          </cell>
          <cell r="S99">
            <v>0</v>
          </cell>
        </row>
        <row r="100">
          <cell r="A100" t="str">
            <v>0ZGRS002</v>
          </cell>
          <cell r="B100" t="str">
            <v>GRUPO LLENADO ELECTRONICO 15 CAPT</v>
          </cell>
          <cell r="C100" t="str">
            <v>10   99   132</v>
          </cell>
          <cell r="D100" t="str">
            <v>6A</v>
          </cell>
          <cell r="E100" t="str">
            <v>P3</v>
          </cell>
          <cell r="F100" t="str">
            <v>10</v>
          </cell>
          <cell r="G100" t="str">
            <v>6AP</v>
          </cell>
          <cell r="H100" t="str">
            <v>AGG</v>
          </cell>
          <cell r="I100" t="str">
            <v>001</v>
          </cell>
          <cell r="J100" t="str">
            <v>2024</v>
          </cell>
          <cell r="K100">
            <v>569875</v>
          </cell>
          <cell r="L100">
            <v>1000</v>
          </cell>
          <cell r="M100">
            <v>569.875</v>
          </cell>
          <cell r="N100" t="str">
            <v>AGG</v>
          </cell>
          <cell r="O100" t="str">
            <v>001</v>
          </cell>
          <cell r="P100" t="str">
            <v>2023</v>
          </cell>
          <cell r="Q100">
            <v>479250</v>
          </cell>
          <cell r="R100">
            <v>479.25</v>
          </cell>
          <cell r="S100">
            <v>0.18909754825247782</v>
          </cell>
        </row>
        <row r="101">
          <cell r="A101" t="str">
            <v>0ZGRS003</v>
          </cell>
          <cell r="B101" t="str">
            <v>GRUPO LLENADO ELECTRONICO 25 CAPT</v>
          </cell>
          <cell r="C101" t="str">
            <v>10   99   132</v>
          </cell>
          <cell r="D101" t="str">
            <v>6A</v>
          </cell>
          <cell r="E101" t="str">
            <v>P3</v>
          </cell>
          <cell r="F101" t="str">
            <v>10</v>
          </cell>
          <cell r="G101" t="str">
            <v>6AP</v>
          </cell>
          <cell r="H101" t="str">
            <v>AGG</v>
          </cell>
          <cell r="I101" t="str">
            <v>001</v>
          </cell>
          <cell r="J101" t="str">
            <v>2024</v>
          </cell>
          <cell r="K101">
            <v>535500</v>
          </cell>
          <cell r="L101">
            <v>1000</v>
          </cell>
          <cell r="M101">
            <v>535.5</v>
          </cell>
          <cell r="N101" t="str">
            <v>AGG</v>
          </cell>
          <cell r="O101" t="str">
            <v>001</v>
          </cell>
          <cell r="P101" t="str">
            <v>2023</v>
          </cell>
          <cell r="Q101">
            <v>535500</v>
          </cell>
          <cell r="R101">
            <v>535.5</v>
          </cell>
          <cell r="S101">
            <v>0</v>
          </cell>
        </row>
        <row r="102">
          <cell r="A102" t="str">
            <v>0ZGRS004</v>
          </cell>
          <cell r="B102" t="str">
            <v>GRUPO LLENADO ELECTRONICO 35 CAPT</v>
          </cell>
          <cell r="C102" t="str">
            <v>10   99   132</v>
          </cell>
          <cell r="D102" t="str">
            <v>6A</v>
          </cell>
          <cell r="E102" t="str">
            <v>P3</v>
          </cell>
          <cell r="F102" t="str">
            <v>10</v>
          </cell>
          <cell r="G102" t="str">
            <v>6AP</v>
          </cell>
          <cell r="H102" t="str">
            <v>AGG</v>
          </cell>
          <cell r="I102" t="str">
            <v>001</v>
          </cell>
          <cell r="J102" t="str">
            <v>2024</v>
          </cell>
          <cell r="K102">
            <v>639200</v>
          </cell>
          <cell r="L102">
            <v>1000</v>
          </cell>
          <cell r="M102">
            <v>639.20000000000005</v>
          </cell>
          <cell r="N102" t="str">
            <v>AGG</v>
          </cell>
          <cell r="O102" t="str">
            <v>001</v>
          </cell>
          <cell r="P102" t="str">
            <v>2023</v>
          </cell>
          <cell r="Q102">
            <v>639200</v>
          </cell>
          <cell r="R102">
            <v>639.20000000000005</v>
          </cell>
          <cell r="S102">
            <v>0</v>
          </cell>
        </row>
        <row r="103">
          <cell r="A103" t="str">
            <v>0ZGRS005</v>
          </cell>
          <cell r="B103" t="str">
            <v>GRUPO LLENADO ELECTRONICO 50 CAPT</v>
          </cell>
          <cell r="C103" t="str">
            <v>10   99   132</v>
          </cell>
          <cell r="D103" t="str">
            <v>6A</v>
          </cell>
          <cell r="E103" t="str">
            <v>P3</v>
          </cell>
          <cell r="F103" t="str">
            <v>10</v>
          </cell>
          <cell r="G103" t="str">
            <v>6AP</v>
          </cell>
          <cell r="H103" t="str">
            <v>AGG</v>
          </cell>
          <cell r="I103" t="str">
            <v>001</v>
          </cell>
          <cell r="J103" t="str">
            <v>2024</v>
          </cell>
          <cell r="K103">
            <v>721450</v>
          </cell>
          <cell r="L103">
            <v>1000</v>
          </cell>
          <cell r="M103">
            <v>721.45</v>
          </cell>
          <cell r="N103" t="str">
            <v>AGG</v>
          </cell>
          <cell r="O103" t="str">
            <v>001</v>
          </cell>
          <cell r="P103" t="str">
            <v>2023</v>
          </cell>
          <cell r="Q103">
            <v>721450</v>
          </cell>
          <cell r="R103">
            <v>721.45</v>
          </cell>
          <cell r="S103">
            <v>0</v>
          </cell>
        </row>
        <row r="104">
          <cell r="A104" t="str">
            <v>0ZISS073</v>
          </cell>
          <cell r="B104" t="str">
            <v>ANTICONGELANTE ANTICORR CHROMAGEN 25L</v>
          </cell>
          <cell r="C104" t="str">
            <v>10   99   132</v>
          </cell>
          <cell r="D104" t="str">
            <v>6A</v>
          </cell>
          <cell r="E104" t="str">
            <v>P3</v>
          </cell>
          <cell r="F104" t="str">
            <v>10</v>
          </cell>
          <cell r="G104" t="str">
            <v>6AP</v>
          </cell>
          <cell r="H104" t="str">
            <v>AGG</v>
          </cell>
          <cell r="I104" t="str">
            <v>001</v>
          </cell>
          <cell r="J104" t="str">
            <v>2024</v>
          </cell>
          <cell r="K104">
            <v>58280</v>
          </cell>
          <cell r="L104">
            <v>1000</v>
          </cell>
          <cell r="M104">
            <v>58.28</v>
          </cell>
          <cell r="N104" t="str">
            <v>AGG</v>
          </cell>
          <cell r="O104" t="str">
            <v>001</v>
          </cell>
          <cell r="P104" t="str">
            <v>2023</v>
          </cell>
          <cell r="Q104">
            <v>58280</v>
          </cell>
          <cell r="R104">
            <v>58.28</v>
          </cell>
          <cell r="S104">
            <v>0</v>
          </cell>
        </row>
        <row r="105">
          <cell r="A105" t="str">
            <v>0ZISS087</v>
          </cell>
          <cell r="B105" t="str">
            <v>ANTICONGELANTE ANTICORR CHROMAGEN 2L</v>
          </cell>
          <cell r="C105" t="str">
            <v>10   99   132</v>
          </cell>
          <cell r="D105" t="str">
            <v>6A</v>
          </cell>
          <cell r="E105" t="str">
            <v>P3</v>
          </cell>
          <cell r="F105" t="str">
            <v>10</v>
          </cell>
          <cell r="G105" t="str">
            <v>6AP</v>
          </cell>
          <cell r="H105" t="str">
            <v>AGG</v>
          </cell>
          <cell r="I105" t="str">
            <v>001</v>
          </cell>
          <cell r="J105" t="str">
            <v>2024</v>
          </cell>
          <cell r="K105">
            <v>4910</v>
          </cell>
          <cell r="L105">
            <v>1000</v>
          </cell>
          <cell r="M105">
            <v>4.91</v>
          </cell>
          <cell r="N105" t="str">
            <v>AGG</v>
          </cell>
          <cell r="O105" t="str">
            <v>001</v>
          </cell>
          <cell r="P105" t="str">
            <v>2023</v>
          </cell>
          <cell r="Q105">
            <v>4910</v>
          </cell>
          <cell r="R105">
            <v>4.91</v>
          </cell>
          <cell r="S105">
            <v>0</v>
          </cell>
        </row>
        <row r="106">
          <cell r="A106" t="str">
            <v>0ZKIS008</v>
          </cell>
          <cell r="B106" t="str">
            <v>VAINA SONDA PANELES</v>
          </cell>
          <cell r="C106" t="str">
            <v>10   99   132</v>
          </cell>
          <cell r="D106" t="str">
            <v>6A</v>
          </cell>
          <cell r="E106" t="str">
            <v>P3</v>
          </cell>
          <cell r="F106" t="str">
            <v>10</v>
          </cell>
          <cell r="G106" t="str">
            <v>6AP</v>
          </cell>
          <cell r="H106" t="str">
            <v>AGG</v>
          </cell>
          <cell r="I106" t="str">
            <v>001</v>
          </cell>
          <cell r="J106" t="str">
            <v>2024</v>
          </cell>
          <cell r="K106">
            <v>3100</v>
          </cell>
          <cell r="L106">
            <v>1000</v>
          </cell>
          <cell r="M106">
            <v>3.1</v>
          </cell>
          <cell r="N106" t="str">
            <v>AGG</v>
          </cell>
          <cell r="O106" t="str">
            <v>001</v>
          </cell>
          <cell r="P106" t="str">
            <v>2023</v>
          </cell>
          <cell r="Q106">
            <v>2211</v>
          </cell>
          <cell r="R106">
            <v>2.2109999999999999</v>
          </cell>
          <cell r="S106">
            <v>0.40208050655811861</v>
          </cell>
        </row>
        <row r="107">
          <cell r="A107" t="str">
            <v>0ZMUS003</v>
          </cell>
          <cell r="B107" t="str">
            <v>JUNTA ANODO ACUMULADOR MURAL</v>
          </cell>
          <cell r="C107" t="str">
            <v>10   99   132</v>
          </cell>
          <cell r="D107" t="str">
            <v>6A</v>
          </cell>
          <cell r="E107" t="str">
            <v>P3</v>
          </cell>
          <cell r="F107" t="str">
            <v>10</v>
          </cell>
          <cell r="G107" t="str">
            <v>6AP</v>
          </cell>
          <cell r="H107" t="str">
            <v>AGG</v>
          </cell>
          <cell r="I107" t="str">
            <v>001</v>
          </cell>
          <cell r="J107" t="str">
            <v>2024</v>
          </cell>
          <cell r="K107">
            <v>260</v>
          </cell>
          <cell r="L107">
            <v>1000</v>
          </cell>
          <cell r="M107">
            <v>0.26</v>
          </cell>
          <cell r="N107" t="str">
            <v>AGG</v>
          </cell>
          <cell r="O107" t="str">
            <v>001</v>
          </cell>
          <cell r="P107" t="str">
            <v>2023</v>
          </cell>
          <cell r="Q107">
            <v>260</v>
          </cell>
          <cell r="R107">
            <v>0.26</v>
          </cell>
          <cell r="S107">
            <v>0</v>
          </cell>
        </row>
        <row r="108">
          <cell r="A108" t="str">
            <v>0ZMUS004</v>
          </cell>
          <cell r="B108" t="str">
            <v>JUNTA BRIDA ACUMULADOR MURAL</v>
          </cell>
          <cell r="C108" t="str">
            <v>10   99   132</v>
          </cell>
          <cell r="D108" t="str">
            <v>6A</v>
          </cell>
          <cell r="E108" t="str">
            <v>P3</v>
          </cell>
          <cell r="F108" t="str">
            <v>10</v>
          </cell>
          <cell r="G108" t="str">
            <v>6AP</v>
          </cell>
          <cell r="H108" t="str">
            <v>AGG</v>
          </cell>
          <cell r="I108" t="str">
            <v>001</v>
          </cell>
          <cell r="J108" t="str">
            <v>2024</v>
          </cell>
          <cell r="K108">
            <v>1530</v>
          </cell>
          <cell r="L108">
            <v>1000</v>
          </cell>
          <cell r="M108">
            <v>1.53</v>
          </cell>
          <cell r="N108" t="str">
            <v>AGG</v>
          </cell>
          <cell r="O108" t="str">
            <v>001</v>
          </cell>
          <cell r="P108" t="str">
            <v>2023</v>
          </cell>
          <cell r="Q108">
            <v>1530</v>
          </cell>
          <cell r="R108">
            <v>1.53</v>
          </cell>
          <cell r="S108">
            <v>0</v>
          </cell>
        </row>
        <row r="109">
          <cell r="A109" t="str">
            <v>0ZMUS005</v>
          </cell>
          <cell r="B109" t="str">
            <v>BRIDA ACUMULADOR MURAL</v>
          </cell>
          <cell r="C109" t="str">
            <v>10   99   132</v>
          </cell>
          <cell r="D109" t="str">
            <v>6A</v>
          </cell>
          <cell r="E109" t="str">
            <v>P3</v>
          </cell>
          <cell r="F109" t="str">
            <v>10</v>
          </cell>
          <cell r="G109" t="str">
            <v>6AP</v>
          </cell>
          <cell r="H109" t="str">
            <v>AGG</v>
          </cell>
          <cell r="I109" t="str">
            <v>001</v>
          </cell>
          <cell r="J109" t="str">
            <v>2024</v>
          </cell>
          <cell r="K109">
            <v>3070</v>
          </cell>
          <cell r="L109">
            <v>1000</v>
          </cell>
          <cell r="M109">
            <v>3.07</v>
          </cell>
          <cell r="N109" t="str">
            <v>AGG</v>
          </cell>
          <cell r="O109" t="str">
            <v>001</v>
          </cell>
          <cell r="P109" t="str">
            <v>2023</v>
          </cell>
          <cell r="Q109">
            <v>2050</v>
          </cell>
          <cell r="R109">
            <v>2.0499999999999998</v>
          </cell>
          <cell r="S109">
            <v>0.49756097560975615</v>
          </cell>
        </row>
        <row r="110">
          <cell r="A110" t="str">
            <v>0ZMUS006</v>
          </cell>
          <cell r="B110" t="str">
            <v>RESISTENCIA ELECTR 1,5 KW ACUM MURAL</v>
          </cell>
          <cell r="C110" t="str">
            <v>10   99   132</v>
          </cell>
          <cell r="D110" t="str">
            <v>6A</v>
          </cell>
          <cell r="E110" t="str">
            <v>P3</v>
          </cell>
          <cell r="F110" t="str">
            <v>10</v>
          </cell>
          <cell r="G110" t="str">
            <v>6AP</v>
          </cell>
          <cell r="H110" t="str">
            <v>AGG</v>
          </cell>
          <cell r="I110" t="str">
            <v>001</v>
          </cell>
          <cell r="J110" t="str">
            <v>2024</v>
          </cell>
          <cell r="K110">
            <v>10740</v>
          </cell>
          <cell r="L110">
            <v>1000</v>
          </cell>
          <cell r="M110">
            <v>10.74</v>
          </cell>
          <cell r="N110" t="str">
            <v>AGG</v>
          </cell>
          <cell r="O110" t="str">
            <v>001</v>
          </cell>
          <cell r="P110" t="str">
            <v>2023</v>
          </cell>
          <cell r="Q110">
            <v>5960</v>
          </cell>
          <cell r="R110">
            <v>5.96</v>
          </cell>
          <cell r="S110">
            <v>0.80201342281879195</v>
          </cell>
        </row>
        <row r="111">
          <cell r="A111" t="str">
            <v>0ZMUS007</v>
          </cell>
          <cell r="B111" t="str">
            <v>TERMOSTATO 1,5 KW ACUMULADOR MURAL</v>
          </cell>
          <cell r="C111" t="str">
            <v>10   99   132</v>
          </cell>
          <cell r="D111" t="str">
            <v>6A</v>
          </cell>
          <cell r="E111" t="str">
            <v>P3</v>
          </cell>
          <cell r="F111" t="str">
            <v>10</v>
          </cell>
          <cell r="G111" t="str">
            <v>6AP</v>
          </cell>
          <cell r="H111" t="str">
            <v>AGG</v>
          </cell>
          <cell r="I111" t="str">
            <v>001</v>
          </cell>
          <cell r="J111" t="str">
            <v>2024</v>
          </cell>
          <cell r="K111">
            <v>6650</v>
          </cell>
          <cell r="L111">
            <v>1000</v>
          </cell>
          <cell r="M111">
            <v>6.65</v>
          </cell>
          <cell r="N111" t="str">
            <v>AGG</v>
          </cell>
          <cell r="O111" t="str">
            <v>001</v>
          </cell>
          <cell r="P111" t="str">
            <v>2023</v>
          </cell>
          <cell r="Q111">
            <v>4660</v>
          </cell>
          <cell r="R111">
            <v>4.66</v>
          </cell>
          <cell r="S111">
            <v>0.42703862660944208</v>
          </cell>
        </row>
        <row r="112">
          <cell r="A112" t="str">
            <v>0ZMUS008</v>
          </cell>
          <cell r="B112" t="str">
            <v>TERMOMETRO ACUMULADOR MURAL</v>
          </cell>
          <cell r="C112" t="str">
            <v>10   99   132</v>
          </cell>
          <cell r="D112" t="str">
            <v>6A</v>
          </cell>
          <cell r="E112" t="str">
            <v>P3</v>
          </cell>
          <cell r="F112" t="str">
            <v>10</v>
          </cell>
          <cell r="G112" t="str">
            <v>6AP</v>
          </cell>
          <cell r="H112" t="str">
            <v>AGG</v>
          </cell>
          <cell r="I112" t="str">
            <v>001</v>
          </cell>
          <cell r="J112" t="str">
            <v>2024</v>
          </cell>
          <cell r="K112">
            <v>1590</v>
          </cell>
          <cell r="L112">
            <v>1000</v>
          </cell>
          <cell r="M112">
            <v>1.59</v>
          </cell>
          <cell r="N112" t="str">
            <v>AGG</v>
          </cell>
          <cell r="O112" t="str">
            <v>001</v>
          </cell>
          <cell r="P112" t="str">
            <v>2023</v>
          </cell>
          <cell r="Q112">
            <v>1590</v>
          </cell>
          <cell r="R112">
            <v>1.59</v>
          </cell>
          <cell r="S112">
            <v>0</v>
          </cell>
        </row>
        <row r="113">
          <cell r="A113" t="str">
            <v>0ZNBS001</v>
          </cell>
          <cell r="B113" t="str">
            <v>RESISTENCIA ELECTR 1,5 KW ACUM MURAL</v>
          </cell>
          <cell r="C113" t="str">
            <v>10   99   132</v>
          </cell>
          <cell r="D113" t="str">
            <v>6A</v>
          </cell>
          <cell r="E113" t="str">
            <v>P3</v>
          </cell>
          <cell r="F113" t="str">
            <v>10</v>
          </cell>
          <cell r="G113" t="str">
            <v>6AP</v>
          </cell>
          <cell r="H113" t="str">
            <v>AGG</v>
          </cell>
          <cell r="I113" t="str">
            <v>001</v>
          </cell>
          <cell r="J113" t="str">
            <v>2024</v>
          </cell>
          <cell r="K113">
            <v>10238.219999999999</v>
          </cell>
          <cell r="L113">
            <v>1000</v>
          </cell>
          <cell r="M113">
            <v>10.23822</v>
          </cell>
          <cell r="N113" t="str">
            <v>AGG</v>
          </cell>
          <cell r="O113" t="str">
            <v>001</v>
          </cell>
          <cell r="P113" t="str">
            <v>2023</v>
          </cell>
          <cell r="Q113">
            <v>7000</v>
          </cell>
          <cell r="R113">
            <v>7</v>
          </cell>
          <cell r="S113">
            <v>0.46260285714285715</v>
          </cell>
        </row>
        <row r="114">
          <cell r="A114" t="str">
            <v>0ZNBS002</v>
          </cell>
          <cell r="B114" t="str">
            <v>BRIDA ACUMULADOR MURAL</v>
          </cell>
          <cell r="C114" t="str">
            <v>10   99   132</v>
          </cell>
          <cell r="D114" t="str">
            <v>6A</v>
          </cell>
          <cell r="E114" t="str">
            <v>P3</v>
          </cell>
          <cell r="F114" t="str">
            <v>10</v>
          </cell>
          <cell r="G114" t="str">
            <v>6AP</v>
          </cell>
          <cell r="H114" t="str">
            <v>AGG</v>
          </cell>
          <cell r="I114" t="str">
            <v>001</v>
          </cell>
          <cell r="J114" t="str">
            <v>2023</v>
          </cell>
          <cell r="K114">
            <v>2160</v>
          </cell>
          <cell r="L114">
            <v>1000</v>
          </cell>
          <cell r="M114">
            <v>2.16</v>
          </cell>
          <cell r="N114" t="str">
            <v>AGG</v>
          </cell>
          <cell r="O114" t="str">
            <v>010</v>
          </cell>
          <cell r="P114" t="str">
            <v>2022</v>
          </cell>
          <cell r="Q114">
            <v>2160</v>
          </cell>
          <cell r="R114">
            <v>2.16</v>
          </cell>
          <cell r="S114">
            <v>0</v>
          </cell>
        </row>
        <row r="115">
          <cell r="A115" t="str">
            <v>0ZNBS003</v>
          </cell>
          <cell r="B115" t="str">
            <v>JUNTA BRIDA ACUMULADOR MURAL</v>
          </cell>
          <cell r="C115" t="str">
            <v>10   99   132</v>
          </cell>
          <cell r="D115" t="str">
            <v>6A</v>
          </cell>
          <cell r="E115" t="str">
            <v>P3</v>
          </cell>
          <cell r="F115" t="str">
            <v>10</v>
          </cell>
          <cell r="G115" t="str">
            <v>6AP</v>
          </cell>
          <cell r="H115" t="str">
            <v>AGG</v>
          </cell>
          <cell r="I115" t="str">
            <v>001</v>
          </cell>
          <cell r="J115" t="str">
            <v>2024</v>
          </cell>
          <cell r="K115">
            <v>2925.06</v>
          </cell>
          <cell r="L115">
            <v>1000</v>
          </cell>
          <cell r="M115">
            <v>2.9250599999999998</v>
          </cell>
          <cell r="N115" t="str">
            <v>AGG</v>
          </cell>
          <cell r="O115" t="str">
            <v>001</v>
          </cell>
          <cell r="P115" t="str">
            <v>2023</v>
          </cell>
          <cell r="Q115">
            <v>2000</v>
          </cell>
          <cell r="R115">
            <v>2</v>
          </cell>
          <cell r="S115">
            <v>0.46252999999999989</v>
          </cell>
        </row>
        <row r="116">
          <cell r="A116" t="str">
            <v>0ZNBS004</v>
          </cell>
          <cell r="B116" t="str">
            <v>TERMOSTATO ACUMULADOR MURAL</v>
          </cell>
          <cell r="C116" t="str">
            <v>10   99   132</v>
          </cell>
          <cell r="D116" t="str">
            <v>6A</v>
          </cell>
          <cell r="E116" t="str">
            <v>P3</v>
          </cell>
          <cell r="F116" t="str">
            <v>10</v>
          </cell>
          <cell r="G116" t="str">
            <v>6AP</v>
          </cell>
          <cell r="H116" t="str">
            <v>AGG</v>
          </cell>
          <cell r="I116" t="str">
            <v>001</v>
          </cell>
          <cell r="J116" t="str">
            <v>2024</v>
          </cell>
          <cell r="K116">
            <v>4030.4</v>
          </cell>
          <cell r="L116">
            <v>1000</v>
          </cell>
          <cell r="M116">
            <v>4.0304000000000002</v>
          </cell>
          <cell r="N116" t="str">
            <v>AGG</v>
          </cell>
          <cell r="O116" t="str">
            <v>001</v>
          </cell>
          <cell r="P116" t="str">
            <v>2023</v>
          </cell>
          <cell r="Q116">
            <v>4000</v>
          </cell>
          <cell r="R116">
            <v>4</v>
          </cell>
          <cell r="S116">
            <v>7.6000000000000512E-3</v>
          </cell>
        </row>
        <row r="117">
          <cell r="A117" t="str">
            <v>0ZNBS005</v>
          </cell>
          <cell r="B117" t="str">
            <v>TERMOMETRO ACUMULADOR MURAL</v>
          </cell>
          <cell r="C117" t="str">
            <v>10   99   132</v>
          </cell>
          <cell r="D117" t="str">
            <v>6A</v>
          </cell>
          <cell r="E117" t="str">
            <v>P3</v>
          </cell>
          <cell r="F117" t="str">
            <v>10</v>
          </cell>
          <cell r="G117" t="str">
            <v>6AP</v>
          </cell>
          <cell r="H117" t="str">
            <v>AGG</v>
          </cell>
          <cell r="I117" t="str">
            <v>001</v>
          </cell>
          <cell r="J117" t="str">
            <v>2023</v>
          </cell>
          <cell r="K117">
            <v>1080</v>
          </cell>
          <cell r="L117">
            <v>1000</v>
          </cell>
          <cell r="M117">
            <v>1.08</v>
          </cell>
          <cell r="N117" t="str">
            <v>AGG</v>
          </cell>
          <cell r="O117" t="str">
            <v>010</v>
          </cell>
          <cell r="P117" t="str">
            <v>2022</v>
          </cell>
          <cell r="Q117">
            <v>1080</v>
          </cell>
          <cell r="R117">
            <v>1.08</v>
          </cell>
          <cell r="S117">
            <v>0</v>
          </cell>
        </row>
        <row r="118">
          <cell r="A118" t="str">
            <v>0ZOKS003</v>
          </cell>
          <cell r="B118" t="str">
            <v>SET CONEXION PARA VASO EXPANSION</v>
          </cell>
          <cell r="C118" t="str">
            <v>10   99   132</v>
          </cell>
          <cell r="D118" t="str">
            <v>6A</v>
          </cell>
          <cell r="E118" t="str">
            <v>P3</v>
          </cell>
          <cell r="F118" t="str">
            <v>10</v>
          </cell>
          <cell r="G118" t="str">
            <v>6AP</v>
          </cell>
          <cell r="H118" t="str">
            <v>AGG</v>
          </cell>
          <cell r="I118" t="str">
            <v>001</v>
          </cell>
          <cell r="J118" t="str">
            <v>2024</v>
          </cell>
          <cell r="K118">
            <v>7400</v>
          </cell>
          <cell r="L118">
            <v>1000</v>
          </cell>
          <cell r="M118">
            <v>7.4</v>
          </cell>
          <cell r="N118" t="str">
            <v>AGG</v>
          </cell>
          <cell r="O118" t="str">
            <v>001</v>
          </cell>
          <cell r="P118" t="str">
            <v>2023</v>
          </cell>
          <cell r="Q118">
            <v>7370</v>
          </cell>
          <cell r="R118">
            <v>7.37</v>
          </cell>
          <cell r="S118">
            <v>4.070556309362313E-3</v>
          </cell>
        </row>
        <row r="119">
          <cell r="A119" t="str">
            <v>0ZOKS022</v>
          </cell>
          <cell r="B119" t="str">
            <v>GRUPO HIDRAULICO 1 VIA HE</v>
          </cell>
          <cell r="C119" t="str">
            <v>10   99   132</v>
          </cell>
          <cell r="D119" t="str">
            <v>6A</v>
          </cell>
          <cell r="E119" t="str">
            <v>P3</v>
          </cell>
          <cell r="F119" t="str">
            <v>10</v>
          </cell>
          <cell r="G119" t="str">
            <v>6AP</v>
          </cell>
          <cell r="H119" t="str">
            <v>AGG</v>
          </cell>
          <cell r="I119" t="str">
            <v>001</v>
          </cell>
          <cell r="J119" t="str">
            <v>2024</v>
          </cell>
          <cell r="K119">
            <v>204100</v>
          </cell>
          <cell r="L119">
            <v>1000</v>
          </cell>
          <cell r="M119">
            <v>204.1</v>
          </cell>
          <cell r="N119" t="str">
            <v>AGG</v>
          </cell>
          <cell r="O119" t="str">
            <v>001</v>
          </cell>
          <cell r="P119" t="str">
            <v>2023</v>
          </cell>
          <cell r="Q119">
            <v>198660</v>
          </cell>
          <cell r="R119">
            <v>198.66</v>
          </cell>
          <cell r="S119">
            <v>2.7383469243934349E-2</v>
          </cell>
        </row>
        <row r="120">
          <cell r="A120" t="str">
            <v>0ZOKS023</v>
          </cell>
          <cell r="B120" t="str">
            <v>GRUPO HIDRAULICO 2 VIA HE</v>
          </cell>
          <cell r="C120" t="str">
            <v>10   99   132</v>
          </cell>
          <cell r="D120" t="str">
            <v>6A</v>
          </cell>
          <cell r="E120" t="str">
            <v>P3</v>
          </cell>
          <cell r="F120" t="str">
            <v>10</v>
          </cell>
          <cell r="G120" t="str">
            <v>6AP</v>
          </cell>
          <cell r="H120" t="str">
            <v>AGG</v>
          </cell>
          <cell r="I120" t="str">
            <v>001</v>
          </cell>
          <cell r="J120" t="str">
            <v>2024</v>
          </cell>
          <cell r="K120">
            <v>272600</v>
          </cell>
          <cell r="L120">
            <v>1000</v>
          </cell>
          <cell r="M120">
            <v>272.60000000000002</v>
          </cell>
          <cell r="N120" t="str">
            <v>AGG</v>
          </cell>
          <cell r="O120" t="str">
            <v>001</v>
          </cell>
          <cell r="P120" t="str">
            <v>2023</v>
          </cell>
          <cell r="Q120">
            <v>228400</v>
          </cell>
          <cell r="R120">
            <v>228.4</v>
          </cell>
          <cell r="S120">
            <v>0.19352014010507887</v>
          </cell>
        </row>
        <row r="121">
          <cell r="A121" t="str">
            <v>0ZOKS024</v>
          </cell>
          <cell r="B121" t="str">
            <v>KIT SOLAR MEZCLADOR ACS</v>
          </cell>
          <cell r="C121" t="str">
            <v>10   99   132</v>
          </cell>
          <cell r="D121" t="str">
            <v>6A</v>
          </cell>
          <cell r="E121" t="str">
            <v>P3</v>
          </cell>
          <cell r="F121" t="str">
            <v>10</v>
          </cell>
          <cell r="G121" t="str">
            <v>6AP</v>
          </cell>
          <cell r="H121" t="str">
            <v>AGG</v>
          </cell>
          <cell r="I121" t="str">
            <v>001</v>
          </cell>
          <cell r="J121" t="str">
            <v>2024</v>
          </cell>
          <cell r="K121">
            <v>80340</v>
          </cell>
          <cell r="L121">
            <v>1000</v>
          </cell>
          <cell r="M121">
            <v>80.34</v>
          </cell>
          <cell r="N121" t="str">
            <v>AGG</v>
          </cell>
          <cell r="O121" t="str">
            <v>001</v>
          </cell>
          <cell r="P121" t="str">
            <v>2023</v>
          </cell>
          <cell r="Q121">
            <v>80340</v>
          </cell>
          <cell r="R121">
            <v>80.34</v>
          </cell>
          <cell r="S121">
            <v>0</v>
          </cell>
        </row>
        <row r="122">
          <cell r="A122" t="str">
            <v>0ZOKS027</v>
          </cell>
          <cell r="B122" t="str">
            <v>KIT TRANSFERENCIA SOLAR 3 VIAS COMPACT</v>
          </cell>
          <cell r="C122" t="str">
            <v>10   99   132</v>
          </cell>
          <cell r="D122" t="str">
            <v>6A</v>
          </cell>
          <cell r="E122" t="str">
            <v>P3</v>
          </cell>
          <cell r="F122" t="str">
            <v>10</v>
          </cell>
          <cell r="G122" t="str">
            <v>6AP</v>
          </cell>
          <cell r="H122" t="str">
            <v>AGG</v>
          </cell>
          <cell r="I122" t="str">
            <v>001</v>
          </cell>
          <cell r="J122" t="str">
            <v>2024</v>
          </cell>
          <cell r="K122">
            <v>229800</v>
          </cell>
          <cell r="L122">
            <v>1000</v>
          </cell>
          <cell r="M122">
            <v>229.8</v>
          </cell>
          <cell r="N122" t="str">
            <v>AGG</v>
          </cell>
          <cell r="O122" t="str">
            <v>001</v>
          </cell>
          <cell r="P122" t="str">
            <v>2023</v>
          </cell>
          <cell r="Q122">
            <v>229800</v>
          </cell>
          <cell r="R122">
            <v>229.8</v>
          </cell>
          <cell r="S122">
            <v>0</v>
          </cell>
        </row>
        <row r="123">
          <cell r="A123" t="str">
            <v>0ZRAS028</v>
          </cell>
          <cell r="B123" t="str">
            <v>RAMAL SET DE CONEXION</v>
          </cell>
          <cell r="C123" t="str">
            <v>10   99   132</v>
          </cell>
          <cell r="D123" t="str">
            <v>6A</v>
          </cell>
          <cell r="E123" t="str">
            <v>P3</v>
          </cell>
          <cell r="F123" t="str">
            <v>10</v>
          </cell>
          <cell r="G123" t="str">
            <v>6AP</v>
          </cell>
          <cell r="H123" t="str">
            <v>AGG</v>
          </cell>
          <cell r="I123" t="str">
            <v>001</v>
          </cell>
          <cell r="J123" t="str">
            <v>2024</v>
          </cell>
          <cell r="K123">
            <v>1500</v>
          </cell>
          <cell r="L123">
            <v>1000</v>
          </cell>
          <cell r="M123">
            <v>1.5</v>
          </cell>
          <cell r="N123" t="str">
            <v>AGG</v>
          </cell>
          <cell r="O123" t="str">
            <v>001</v>
          </cell>
          <cell r="P123" t="str">
            <v>2023</v>
          </cell>
          <cell r="Q123">
            <v>1500</v>
          </cell>
          <cell r="R123">
            <v>1.5</v>
          </cell>
          <cell r="S123">
            <v>0</v>
          </cell>
        </row>
        <row r="124">
          <cell r="A124" t="str">
            <v>0ZSDS014</v>
          </cell>
          <cell r="B124" t="str">
            <v>RACORD 3 PIEZAS 3/4” - UNIÓN CAPTADORES</v>
          </cell>
          <cell r="C124" t="str">
            <v>10   99   132</v>
          </cell>
          <cell r="D124" t="str">
            <v>6A</v>
          </cell>
          <cell r="E124" t="str">
            <v>P3</v>
          </cell>
          <cell r="F124" t="str">
            <v>10</v>
          </cell>
          <cell r="G124" t="str">
            <v>6AP</v>
          </cell>
          <cell r="H124" t="str">
            <v>AGG</v>
          </cell>
          <cell r="I124" t="str">
            <v>001</v>
          </cell>
          <cell r="J124" t="str">
            <v>2024</v>
          </cell>
          <cell r="K124">
            <v>3460</v>
          </cell>
          <cell r="L124">
            <v>1000</v>
          </cell>
          <cell r="M124">
            <v>3.46</v>
          </cell>
          <cell r="N124" t="str">
            <v>AGG</v>
          </cell>
          <cell r="O124" t="str">
            <v>001</v>
          </cell>
          <cell r="P124" t="str">
            <v>2023</v>
          </cell>
          <cell r="Q124">
            <v>5100</v>
          </cell>
          <cell r="R124">
            <v>5.0999999999999996</v>
          </cell>
          <cell r="S124">
            <v>-0.32156862745098036</v>
          </cell>
        </row>
        <row r="125">
          <cell r="A125" t="str">
            <v>0ZSDS026</v>
          </cell>
          <cell r="B125" t="str">
            <v>PURGADOR SOLAR INSTALACIÓN</v>
          </cell>
          <cell r="C125" t="str">
            <v>10   99   132</v>
          </cell>
          <cell r="D125" t="str">
            <v>6A</v>
          </cell>
          <cell r="E125" t="str">
            <v>P3</v>
          </cell>
          <cell r="F125" t="str">
            <v>10</v>
          </cell>
          <cell r="G125" t="str">
            <v>6AP</v>
          </cell>
          <cell r="H125" t="str">
            <v>AGG</v>
          </cell>
          <cell r="I125" t="str">
            <v>001</v>
          </cell>
          <cell r="J125" t="str">
            <v>2024</v>
          </cell>
          <cell r="K125">
            <v>11880</v>
          </cell>
          <cell r="L125">
            <v>1000</v>
          </cell>
          <cell r="M125">
            <v>11.88</v>
          </cell>
          <cell r="N125" t="str">
            <v>AGG</v>
          </cell>
          <cell r="O125" t="str">
            <v>001</v>
          </cell>
          <cell r="P125" t="str">
            <v>2023</v>
          </cell>
          <cell r="Q125">
            <v>11880</v>
          </cell>
          <cell r="R125">
            <v>11.88</v>
          </cell>
          <cell r="S125">
            <v>0</v>
          </cell>
        </row>
        <row r="126">
          <cell r="A126" t="str">
            <v>0ZSDS066</v>
          </cell>
          <cell r="B126" t="str">
            <v>SONDA NTC</v>
          </cell>
          <cell r="C126" t="str">
            <v>10   99   132</v>
          </cell>
          <cell r="D126" t="str">
            <v>6A</v>
          </cell>
          <cell r="E126" t="str">
            <v>P9</v>
          </cell>
          <cell r="F126" t="str">
            <v>10</v>
          </cell>
          <cell r="G126" t="str">
            <v>6AP</v>
          </cell>
          <cell r="H126" t="str">
            <v>AGG</v>
          </cell>
          <cell r="I126" t="str">
            <v>001</v>
          </cell>
          <cell r="J126" t="str">
            <v>2024</v>
          </cell>
          <cell r="K126">
            <v>1960</v>
          </cell>
          <cell r="L126">
            <v>1000</v>
          </cell>
          <cell r="M126">
            <v>1.96</v>
          </cell>
          <cell r="N126" t="str">
            <v>AGG</v>
          </cell>
          <cell r="O126" t="str">
            <v>001</v>
          </cell>
          <cell r="P126" t="str">
            <v>2023</v>
          </cell>
          <cell r="Q126">
            <v>1960</v>
          </cell>
          <cell r="R126">
            <v>1.96</v>
          </cell>
          <cell r="S126">
            <v>0</v>
          </cell>
        </row>
        <row r="127">
          <cell r="A127" t="str">
            <v>0ZSDS100</v>
          </cell>
          <cell r="B127" t="str">
            <v>PURGADOR SISTEMA SOLAR</v>
          </cell>
          <cell r="C127" t="str">
            <v>10   99   132</v>
          </cell>
          <cell r="D127" t="str">
            <v>6A</v>
          </cell>
          <cell r="E127" t="str">
            <v>P3</v>
          </cell>
          <cell r="F127" t="str">
            <v>10</v>
          </cell>
          <cell r="G127" t="str">
            <v>6AP</v>
          </cell>
          <cell r="H127" t="str">
            <v>AGG</v>
          </cell>
          <cell r="I127" t="str">
            <v>001</v>
          </cell>
          <cell r="J127" t="str">
            <v>2024</v>
          </cell>
          <cell r="K127">
            <v>8030</v>
          </cell>
          <cell r="L127">
            <v>1000</v>
          </cell>
          <cell r="M127">
            <v>8.0299999999999994</v>
          </cell>
          <cell r="N127" t="str">
            <v>AGG</v>
          </cell>
          <cell r="O127" t="str">
            <v>001</v>
          </cell>
          <cell r="P127" t="str">
            <v>2023</v>
          </cell>
          <cell r="Q127">
            <v>6778</v>
          </cell>
          <cell r="R127">
            <v>6.7779999999999996</v>
          </cell>
          <cell r="S127">
            <v>0.18471525523753318</v>
          </cell>
        </row>
        <row r="128">
          <cell r="A128" t="str">
            <v>0ZSDS103</v>
          </cell>
          <cell r="B128" t="str">
            <v>SONDA PTC</v>
          </cell>
          <cell r="C128" t="str">
            <v>10   99   132</v>
          </cell>
          <cell r="D128" t="str">
            <v>6A</v>
          </cell>
          <cell r="E128" t="str">
            <v>P3</v>
          </cell>
          <cell r="F128" t="str">
            <v>10</v>
          </cell>
          <cell r="G128" t="str">
            <v>6AP</v>
          </cell>
          <cell r="H128" t="str">
            <v>AGG</v>
          </cell>
          <cell r="I128" t="str">
            <v>001</v>
          </cell>
          <cell r="J128" t="str">
            <v>2024</v>
          </cell>
          <cell r="K128">
            <v>6000</v>
          </cell>
          <cell r="L128">
            <v>1000</v>
          </cell>
          <cell r="M128">
            <v>6</v>
          </cell>
          <cell r="N128" t="str">
            <v>AGG</v>
          </cell>
          <cell r="O128" t="str">
            <v>001</v>
          </cell>
          <cell r="P128" t="str">
            <v>2023</v>
          </cell>
          <cell r="Q128">
            <v>6000</v>
          </cell>
          <cell r="R128">
            <v>6</v>
          </cell>
          <cell r="S128">
            <v>0</v>
          </cell>
        </row>
        <row r="129">
          <cell r="A129" t="str">
            <v>0ZSDS114</v>
          </cell>
          <cell r="B129" t="str">
            <v>RACORD RECTO DOBLE 22-22” - UNIÓN CAPT</v>
          </cell>
          <cell r="C129" t="str">
            <v>10   99   132</v>
          </cell>
          <cell r="D129" t="str">
            <v>6A</v>
          </cell>
          <cell r="E129" t="str">
            <v>P3</v>
          </cell>
          <cell r="F129" t="str">
            <v>10</v>
          </cell>
          <cell r="G129" t="str">
            <v>6AP</v>
          </cell>
          <cell r="H129" t="str">
            <v>AGG</v>
          </cell>
          <cell r="I129" t="str">
            <v>001</v>
          </cell>
          <cell r="J129" t="str">
            <v>2024</v>
          </cell>
          <cell r="K129">
            <v>1950</v>
          </cell>
          <cell r="L129">
            <v>1000</v>
          </cell>
          <cell r="M129">
            <v>1.95</v>
          </cell>
          <cell r="N129" t="str">
            <v>AGG</v>
          </cell>
          <cell r="O129" t="str">
            <v>001</v>
          </cell>
          <cell r="P129" t="str">
            <v>2023</v>
          </cell>
          <cell r="Q129">
            <v>1950</v>
          </cell>
          <cell r="R129">
            <v>1.95</v>
          </cell>
          <cell r="S129">
            <v>0</v>
          </cell>
        </row>
        <row r="130">
          <cell r="A130" t="str">
            <v>0ZTSR006</v>
          </cell>
          <cell r="B130" t="str">
            <v>KIT RESISTENCIA/TERMOSTATO 3Kw - 230v</v>
          </cell>
          <cell r="C130" t="str">
            <v>10   99   132</v>
          </cell>
          <cell r="D130" t="str">
            <v>6A</v>
          </cell>
          <cell r="E130" t="str">
            <v>P3</v>
          </cell>
          <cell r="F130" t="str">
            <v>10</v>
          </cell>
          <cell r="G130" t="str">
            <v>6AP</v>
          </cell>
          <cell r="H130" t="str">
            <v>AGG</v>
          </cell>
          <cell r="I130" t="str">
            <v>001</v>
          </cell>
          <cell r="J130" t="str">
            <v>2024</v>
          </cell>
          <cell r="K130">
            <v>36000</v>
          </cell>
          <cell r="L130">
            <v>1000</v>
          </cell>
          <cell r="M130">
            <v>36</v>
          </cell>
          <cell r="N130" t="str">
            <v>AGG</v>
          </cell>
          <cell r="O130" t="str">
            <v>001</v>
          </cell>
          <cell r="P130" t="str">
            <v>2023</v>
          </cell>
          <cell r="Q130">
            <v>36000</v>
          </cell>
          <cell r="R130">
            <v>36</v>
          </cell>
          <cell r="S130">
            <v>0</v>
          </cell>
        </row>
        <row r="131">
          <cell r="A131" t="str">
            <v>0ZVAS009</v>
          </cell>
          <cell r="B131" t="str">
            <v>VÁLVULA DE LLENADO</v>
          </cell>
          <cell r="C131" t="str">
            <v>10   99   132</v>
          </cell>
          <cell r="D131" t="str">
            <v>6A</v>
          </cell>
          <cell r="E131" t="str">
            <v>P3</v>
          </cell>
          <cell r="F131" t="str">
            <v>10</v>
          </cell>
          <cell r="G131" t="str">
            <v>6AP</v>
          </cell>
          <cell r="H131" t="str">
            <v>AGG</v>
          </cell>
          <cell r="I131" t="str">
            <v>001</v>
          </cell>
          <cell r="J131" t="str">
            <v>2024</v>
          </cell>
          <cell r="K131">
            <v>23100</v>
          </cell>
          <cell r="L131">
            <v>1000</v>
          </cell>
          <cell r="M131">
            <v>23.1</v>
          </cell>
          <cell r="N131" t="str">
            <v>AGG</v>
          </cell>
          <cell r="O131" t="str">
            <v>001</v>
          </cell>
          <cell r="P131" t="str">
            <v>2023</v>
          </cell>
          <cell r="Q131">
            <v>23100</v>
          </cell>
          <cell r="R131">
            <v>23.1</v>
          </cell>
          <cell r="S131">
            <v>0</v>
          </cell>
        </row>
        <row r="132">
          <cell r="A132" t="str">
            <v>0ZVAS016</v>
          </cell>
          <cell r="B132" t="str">
            <v>VALVULA SEGURIDAD 3 ATM</v>
          </cell>
          <cell r="C132" t="str">
            <v>10   99   132</v>
          </cell>
          <cell r="D132" t="str">
            <v>6A</v>
          </cell>
          <cell r="E132" t="str">
            <v>P3</v>
          </cell>
          <cell r="F132" t="str">
            <v>10</v>
          </cell>
          <cell r="G132" t="str">
            <v>6AP</v>
          </cell>
          <cell r="H132" t="str">
            <v>AGG</v>
          </cell>
          <cell r="I132" t="str">
            <v>001</v>
          </cell>
          <cell r="J132" t="str">
            <v>2024</v>
          </cell>
          <cell r="K132">
            <v>5300</v>
          </cell>
          <cell r="L132">
            <v>1000</v>
          </cell>
          <cell r="M132">
            <v>5.3</v>
          </cell>
          <cell r="N132" t="str">
            <v>AGG</v>
          </cell>
          <cell r="O132" t="str">
            <v>001</v>
          </cell>
          <cell r="P132" t="str">
            <v>2023</v>
          </cell>
          <cell r="Q132">
            <v>4860</v>
          </cell>
          <cell r="R132">
            <v>4.8600000000000003</v>
          </cell>
          <cell r="S132">
            <v>9.0534979423868206E-2</v>
          </cell>
        </row>
        <row r="133">
          <cell r="A133" t="str">
            <v>0ZVAS017</v>
          </cell>
          <cell r="B133" t="str">
            <v>VALVULA SEGURIDAD 6 ATM</v>
          </cell>
          <cell r="C133" t="str">
            <v>10   99   132</v>
          </cell>
          <cell r="D133" t="str">
            <v>6A</v>
          </cell>
          <cell r="E133" t="str">
            <v>P3</v>
          </cell>
          <cell r="F133" t="str">
            <v>10</v>
          </cell>
          <cell r="G133" t="str">
            <v>6AP</v>
          </cell>
          <cell r="H133" t="str">
            <v>AGG</v>
          </cell>
          <cell r="I133" t="str">
            <v>001</v>
          </cell>
          <cell r="J133" t="str">
            <v>2024</v>
          </cell>
          <cell r="K133">
            <v>5620</v>
          </cell>
          <cell r="L133">
            <v>1000</v>
          </cell>
          <cell r="M133">
            <v>5.62</v>
          </cell>
          <cell r="N133" t="str">
            <v>AGG</v>
          </cell>
          <cell r="O133" t="str">
            <v>001</v>
          </cell>
          <cell r="P133" t="str">
            <v>2023</v>
          </cell>
          <cell r="Q133">
            <v>5160</v>
          </cell>
          <cell r="R133">
            <v>5.16</v>
          </cell>
          <cell r="S133">
            <v>8.9147286821705418E-2</v>
          </cell>
        </row>
        <row r="134">
          <cell r="A134" t="str">
            <v>0ZVAS018</v>
          </cell>
          <cell r="B134" t="str">
            <v>VALVULA MEZCLADORA DE ACS 3/4'' M</v>
          </cell>
          <cell r="C134" t="str">
            <v>10   99   132</v>
          </cell>
          <cell r="D134" t="str">
            <v>6A</v>
          </cell>
          <cell r="E134" t="str">
            <v>P3</v>
          </cell>
          <cell r="F134" t="str">
            <v>10</v>
          </cell>
          <cell r="G134" t="str">
            <v>6AP</v>
          </cell>
          <cell r="H134" t="str">
            <v>AGG</v>
          </cell>
          <cell r="I134" t="str">
            <v>001</v>
          </cell>
          <cell r="J134" t="str">
            <v>2024</v>
          </cell>
          <cell r="K134">
            <v>33500</v>
          </cell>
          <cell r="L134">
            <v>1000</v>
          </cell>
          <cell r="M134">
            <v>33.5</v>
          </cell>
          <cell r="N134" t="str">
            <v>AGG</v>
          </cell>
          <cell r="O134" t="str">
            <v>001</v>
          </cell>
          <cell r="P134" t="str">
            <v>2023</v>
          </cell>
          <cell r="Q134">
            <v>33500</v>
          </cell>
          <cell r="R134">
            <v>33.5</v>
          </cell>
          <cell r="S134">
            <v>0</v>
          </cell>
        </row>
        <row r="135">
          <cell r="A135" t="str">
            <v>0ZVAS023</v>
          </cell>
          <cell r="B135" t="str">
            <v>"VALV EQUILIBRADO DINAMICO 3/4"" 0,12 m3</v>
          </cell>
          <cell r="C135" t="str">
            <v>10   99   132</v>
          </cell>
          <cell r="D135" t="str">
            <v>6A</v>
          </cell>
          <cell r="E135" t="str">
            <v>P3</v>
          </cell>
          <cell r="F135" t="str">
            <v>10</v>
          </cell>
          <cell r="G135" t="str">
            <v>6AP</v>
          </cell>
          <cell r="H135" t="str">
            <v>AGG</v>
          </cell>
          <cell r="I135" t="str">
            <v>001</v>
          </cell>
          <cell r="J135" t="str">
            <v>2024</v>
          </cell>
          <cell r="K135">
            <v>26950</v>
          </cell>
          <cell r="L135">
            <v>1000</v>
          </cell>
          <cell r="M135">
            <v>26.95</v>
          </cell>
          <cell r="N135" t="str">
            <v>AGG</v>
          </cell>
          <cell r="O135" t="str">
            <v>001</v>
          </cell>
          <cell r="P135" t="str">
            <v>2023</v>
          </cell>
          <cell r="Q135">
            <v>26950</v>
          </cell>
          <cell r="R135">
            <v>26.95</v>
          </cell>
          <cell r="S135">
            <v>0</v>
          </cell>
        </row>
        <row r="136">
          <cell r="A136" t="str">
            <v>0ZVAS026</v>
          </cell>
          <cell r="B136" t="str">
            <v>VALVULA MEZCLADORA DE ACS 3/4'' H</v>
          </cell>
          <cell r="C136" t="str">
            <v>10   99   132</v>
          </cell>
          <cell r="D136" t="str">
            <v>6A</v>
          </cell>
          <cell r="E136" t="str">
            <v>P3</v>
          </cell>
          <cell r="F136" t="str">
            <v>10</v>
          </cell>
          <cell r="G136" t="str">
            <v>6AP</v>
          </cell>
          <cell r="H136" t="str">
            <v>AGG</v>
          </cell>
          <cell r="I136" t="str">
            <v>001</v>
          </cell>
          <cell r="J136" t="str">
            <v>2024</v>
          </cell>
          <cell r="K136">
            <v>22020.67</v>
          </cell>
          <cell r="L136">
            <v>1000</v>
          </cell>
          <cell r="M136">
            <v>22.020669999999999</v>
          </cell>
          <cell r="N136" t="str">
            <v>AGG</v>
          </cell>
          <cell r="O136" t="str">
            <v>001</v>
          </cell>
          <cell r="P136" t="str">
            <v>2023</v>
          </cell>
          <cell r="Q136">
            <v>19500</v>
          </cell>
          <cell r="R136">
            <v>19.5</v>
          </cell>
          <cell r="S136">
            <v>0.12926512820512817</v>
          </cell>
        </row>
        <row r="137">
          <cell r="A137" t="str">
            <v>0ZVAS029</v>
          </cell>
          <cell r="B137" t="str">
            <v>VALVULA DE ZONA SOLAR 3 VIAS 3/4</v>
          </cell>
          <cell r="C137" t="str">
            <v>10   99   132</v>
          </cell>
          <cell r="D137" t="str">
            <v>6A</v>
          </cell>
          <cell r="E137" t="str">
            <v>P3</v>
          </cell>
          <cell r="F137" t="str">
            <v>10</v>
          </cell>
          <cell r="G137" t="str">
            <v>6AP</v>
          </cell>
          <cell r="H137" t="str">
            <v>AGG</v>
          </cell>
          <cell r="I137" t="str">
            <v>001</v>
          </cell>
          <cell r="J137" t="str">
            <v>2024</v>
          </cell>
          <cell r="K137">
            <v>42160</v>
          </cell>
          <cell r="L137">
            <v>1000</v>
          </cell>
          <cell r="M137">
            <v>42.16</v>
          </cell>
          <cell r="N137" t="str">
            <v>AGG</v>
          </cell>
          <cell r="O137" t="str">
            <v>001</v>
          </cell>
          <cell r="P137" t="str">
            <v>2023</v>
          </cell>
          <cell r="Q137">
            <v>42160</v>
          </cell>
          <cell r="R137">
            <v>42.16</v>
          </cell>
          <cell r="S137">
            <v>0</v>
          </cell>
        </row>
        <row r="138">
          <cell r="A138" t="str">
            <v>0ZVSS002</v>
          </cell>
          <cell r="B138" t="str">
            <v>VASO EXPANSION 8 L - CIRC. CERRADO</v>
          </cell>
          <cell r="C138" t="str">
            <v>10   99   132</v>
          </cell>
          <cell r="D138" t="str">
            <v>6A</v>
          </cell>
          <cell r="E138" t="str">
            <v>P3</v>
          </cell>
          <cell r="F138" t="str">
            <v>10</v>
          </cell>
          <cell r="G138" t="str">
            <v>6AP</v>
          </cell>
          <cell r="H138" t="str">
            <v>AGG</v>
          </cell>
          <cell r="I138" t="str">
            <v>001</v>
          </cell>
          <cell r="J138" t="str">
            <v>2024</v>
          </cell>
          <cell r="K138">
            <v>14996.71</v>
          </cell>
          <cell r="L138">
            <v>1000</v>
          </cell>
          <cell r="M138">
            <v>14.996709999999998</v>
          </cell>
          <cell r="N138" t="str">
            <v>AGG</v>
          </cell>
          <cell r="O138" t="str">
            <v>001</v>
          </cell>
          <cell r="P138" t="str">
            <v>2023</v>
          </cell>
          <cell r="Q138">
            <v>15180</v>
          </cell>
          <cell r="R138">
            <v>15.18</v>
          </cell>
          <cell r="S138">
            <v>-1.2074440052701007E-2</v>
          </cell>
        </row>
        <row r="139">
          <cell r="A139" t="str">
            <v>0ZVSS005</v>
          </cell>
          <cell r="B139" t="str">
            <v>VASO EXPANSION ACS 8 L</v>
          </cell>
          <cell r="C139" t="str">
            <v>10   99   132</v>
          </cell>
          <cell r="D139" t="str">
            <v>6A</v>
          </cell>
          <cell r="E139" t="str">
            <v>P3</v>
          </cell>
          <cell r="F139" t="str">
            <v>10</v>
          </cell>
          <cell r="G139" t="str">
            <v>6AP</v>
          </cell>
          <cell r="H139" t="str">
            <v>AGG</v>
          </cell>
          <cell r="I139" t="str">
            <v>001</v>
          </cell>
          <cell r="J139" t="str">
            <v>2024</v>
          </cell>
          <cell r="K139">
            <v>18000</v>
          </cell>
          <cell r="L139">
            <v>1000</v>
          </cell>
          <cell r="M139">
            <v>18</v>
          </cell>
          <cell r="N139" t="str">
            <v>AGG</v>
          </cell>
          <cell r="O139" t="str">
            <v>001</v>
          </cell>
          <cell r="P139" t="str">
            <v>2023</v>
          </cell>
          <cell r="Q139">
            <v>18000</v>
          </cell>
          <cell r="R139">
            <v>18</v>
          </cell>
          <cell r="S139">
            <v>0</v>
          </cell>
        </row>
        <row r="140">
          <cell r="A140" t="str">
            <v>0ZVSS006</v>
          </cell>
          <cell r="B140" t="str">
            <v>VASO EXPANSION 12 L - CIRC. CERRADO</v>
          </cell>
          <cell r="C140" t="str">
            <v>10   99   132</v>
          </cell>
          <cell r="D140" t="str">
            <v>6A</v>
          </cell>
          <cell r="E140" t="str">
            <v>P3</v>
          </cell>
          <cell r="F140" t="str">
            <v>10</v>
          </cell>
          <cell r="G140" t="str">
            <v>6AP</v>
          </cell>
          <cell r="H140" t="str">
            <v>AGG</v>
          </cell>
          <cell r="I140" t="str">
            <v>001</v>
          </cell>
          <cell r="J140" t="str">
            <v>2024</v>
          </cell>
          <cell r="K140">
            <v>19250</v>
          </cell>
          <cell r="L140">
            <v>1000</v>
          </cell>
          <cell r="M140">
            <v>19.25</v>
          </cell>
          <cell r="N140" t="str">
            <v>AGG</v>
          </cell>
          <cell r="O140" t="str">
            <v>001</v>
          </cell>
          <cell r="P140" t="str">
            <v>2023</v>
          </cell>
          <cell r="Q140">
            <v>19250</v>
          </cell>
          <cell r="R140">
            <v>19.25</v>
          </cell>
          <cell r="S140">
            <v>0</v>
          </cell>
        </row>
        <row r="141">
          <cell r="A141" t="str">
            <v>0ZVSS007</v>
          </cell>
          <cell r="B141" t="str">
            <v>VASO EXPANSION 25 L - CIRC. CERRADO</v>
          </cell>
          <cell r="C141" t="str">
            <v>10   99   132</v>
          </cell>
          <cell r="D141" t="str">
            <v>6A</v>
          </cell>
          <cell r="E141" t="str">
            <v>P3</v>
          </cell>
          <cell r="F141" t="str">
            <v>10</v>
          </cell>
          <cell r="G141" t="str">
            <v>6AP</v>
          </cell>
          <cell r="H141" t="str">
            <v>AGG</v>
          </cell>
          <cell r="I141" t="str">
            <v>001</v>
          </cell>
          <cell r="J141" t="str">
            <v>2024</v>
          </cell>
          <cell r="K141">
            <v>22220</v>
          </cell>
          <cell r="L141">
            <v>1000</v>
          </cell>
          <cell r="M141">
            <v>22.22</v>
          </cell>
          <cell r="N141" t="str">
            <v>AGG</v>
          </cell>
          <cell r="O141" t="str">
            <v>001</v>
          </cell>
          <cell r="P141" t="str">
            <v>2023</v>
          </cell>
          <cell r="Q141">
            <v>22220</v>
          </cell>
          <cell r="R141">
            <v>22.22</v>
          </cell>
          <cell r="S141">
            <v>0</v>
          </cell>
        </row>
        <row r="142">
          <cell r="A142" t="str">
            <v>0ZVSS008</v>
          </cell>
          <cell r="B142" t="str">
            <v>VASO EXPANSION 50 L - CIRC. CERRADO</v>
          </cell>
          <cell r="C142" t="str">
            <v>10   99   132</v>
          </cell>
          <cell r="D142" t="str">
            <v>6A</v>
          </cell>
          <cell r="E142" t="str">
            <v>P3</v>
          </cell>
          <cell r="F142" t="str">
            <v>10</v>
          </cell>
          <cell r="G142" t="str">
            <v>6AP</v>
          </cell>
          <cell r="H142" t="str">
            <v>AGG</v>
          </cell>
          <cell r="I142" t="str">
            <v>001</v>
          </cell>
          <cell r="J142" t="str">
            <v>2024</v>
          </cell>
          <cell r="K142">
            <v>44220</v>
          </cell>
          <cell r="L142">
            <v>1000</v>
          </cell>
          <cell r="M142">
            <v>44.22</v>
          </cell>
          <cell r="N142" t="str">
            <v>AGG</v>
          </cell>
          <cell r="O142" t="str">
            <v>001</v>
          </cell>
          <cell r="P142" t="str">
            <v>2023</v>
          </cell>
          <cell r="Q142">
            <v>44220</v>
          </cell>
          <cell r="R142">
            <v>44.22</v>
          </cell>
          <cell r="S142">
            <v>0</v>
          </cell>
        </row>
        <row r="143">
          <cell r="A143" t="str">
            <v>0ZVSS009</v>
          </cell>
          <cell r="B143" t="str">
            <v>VASO EXPANSION 80 L - CIRC. CERRADO</v>
          </cell>
          <cell r="C143" t="str">
            <v>10   99   132</v>
          </cell>
          <cell r="D143" t="str">
            <v>6A</v>
          </cell>
          <cell r="E143" t="str">
            <v>P3</v>
          </cell>
          <cell r="F143" t="str">
            <v>10</v>
          </cell>
          <cell r="G143" t="str">
            <v>6AP</v>
          </cell>
          <cell r="H143" t="str">
            <v>AGG</v>
          </cell>
          <cell r="I143" t="str">
            <v>001</v>
          </cell>
          <cell r="J143" t="str">
            <v>2024</v>
          </cell>
          <cell r="K143">
            <v>64828</v>
          </cell>
          <cell r="L143">
            <v>1000</v>
          </cell>
          <cell r="M143">
            <v>64.828000000000003</v>
          </cell>
          <cell r="N143" t="str">
            <v>AGG</v>
          </cell>
          <cell r="O143" t="str">
            <v>001</v>
          </cell>
          <cell r="P143" t="str">
            <v>2023</v>
          </cell>
          <cell r="Q143">
            <v>61000</v>
          </cell>
          <cell r="R143">
            <v>61</v>
          </cell>
          <cell r="S143">
            <v>6.2754098360655791E-2</v>
          </cell>
        </row>
        <row r="144">
          <cell r="A144" t="str">
            <v>0ZVSS011</v>
          </cell>
          <cell r="B144" t="str">
            <v>VASO EXPANSION 100 L - CIRC. CERRADO</v>
          </cell>
          <cell r="C144" t="str">
            <v>10   99   132</v>
          </cell>
          <cell r="D144" t="str">
            <v>6A</v>
          </cell>
          <cell r="E144" t="str">
            <v>P3</v>
          </cell>
          <cell r="F144" t="str">
            <v>10</v>
          </cell>
          <cell r="G144" t="str">
            <v>6AP</v>
          </cell>
          <cell r="H144" t="str">
            <v>AGG</v>
          </cell>
          <cell r="I144" t="str">
            <v>001</v>
          </cell>
          <cell r="J144" t="str">
            <v>2024</v>
          </cell>
          <cell r="K144">
            <v>95590</v>
          </cell>
          <cell r="L144">
            <v>1000</v>
          </cell>
          <cell r="M144">
            <v>95.59</v>
          </cell>
          <cell r="N144" t="str">
            <v>AGG</v>
          </cell>
          <cell r="O144" t="str">
            <v>001</v>
          </cell>
          <cell r="P144" t="str">
            <v>2023</v>
          </cell>
          <cell r="Q144">
            <v>95590</v>
          </cell>
          <cell r="R144">
            <v>95.59</v>
          </cell>
          <cell r="S144">
            <v>0</v>
          </cell>
        </row>
        <row r="145">
          <cell r="A145" t="str">
            <v>0ZVSS012</v>
          </cell>
          <cell r="B145" t="str">
            <v>VASO EXPANSION 150 L - CIRC. CERRADO</v>
          </cell>
          <cell r="C145" t="str">
            <v>10   99   132</v>
          </cell>
          <cell r="D145" t="str">
            <v>6A</v>
          </cell>
          <cell r="E145" t="str">
            <v>P3</v>
          </cell>
          <cell r="F145" t="str">
            <v>10</v>
          </cell>
          <cell r="G145" t="str">
            <v>6AP</v>
          </cell>
          <cell r="H145" t="str">
            <v>AGG</v>
          </cell>
          <cell r="I145" t="str">
            <v>001</v>
          </cell>
          <cell r="J145" t="str">
            <v>2024</v>
          </cell>
          <cell r="K145">
            <v>162980</v>
          </cell>
          <cell r="L145">
            <v>1000</v>
          </cell>
          <cell r="M145">
            <v>162.97999999999999</v>
          </cell>
          <cell r="N145" t="str">
            <v>AGG</v>
          </cell>
          <cell r="O145" t="str">
            <v>001</v>
          </cell>
          <cell r="P145" t="str">
            <v>2023</v>
          </cell>
          <cell r="Q145">
            <v>150500</v>
          </cell>
          <cell r="R145">
            <v>150.5</v>
          </cell>
          <cell r="S145">
            <v>8.2923588039867047E-2</v>
          </cell>
        </row>
        <row r="146">
          <cell r="A146" t="str">
            <v>0ZVSS013</v>
          </cell>
          <cell r="B146" t="str">
            <v>VASO EXPANSION 200 L - CIRC. CERRADO</v>
          </cell>
          <cell r="C146" t="str">
            <v>10   99   132</v>
          </cell>
          <cell r="D146" t="str">
            <v>6A</v>
          </cell>
          <cell r="E146" t="str">
            <v>P3</v>
          </cell>
          <cell r="F146" t="str">
            <v>10</v>
          </cell>
          <cell r="G146" t="str">
            <v>6AP</v>
          </cell>
          <cell r="H146" t="str">
            <v>AGG</v>
          </cell>
          <cell r="I146" t="str">
            <v>001</v>
          </cell>
          <cell r="J146" t="str">
            <v>2024</v>
          </cell>
          <cell r="K146">
            <v>163480</v>
          </cell>
          <cell r="L146">
            <v>1000</v>
          </cell>
          <cell r="M146">
            <v>163.47999999999999</v>
          </cell>
          <cell r="N146" t="str">
            <v>AGG</v>
          </cell>
          <cell r="O146" t="str">
            <v>001</v>
          </cell>
          <cell r="P146" t="str">
            <v>2023</v>
          </cell>
          <cell r="Q146">
            <v>161150</v>
          </cell>
          <cell r="R146">
            <v>161.15</v>
          </cell>
          <cell r="S146">
            <v>1.4458578963698319E-2</v>
          </cell>
        </row>
        <row r="147">
          <cell r="A147" t="str">
            <v>0ZVSS015</v>
          </cell>
          <cell r="B147" t="str">
            <v>VASO EXPANSION 300L - CIRC. CERRADO</v>
          </cell>
          <cell r="C147" t="str">
            <v>10   99   132</v>
          </cell>
          <cell r="D147" t="str">
            <v>6A</v>
          </cell>
          <cell r="E147" t="str">
            <v>P3</v>
          </cell>
          <cell r="F147" t="str">
            <v>10</v>
          </cell>
          <cell r="G147" t="str">
            <v>6AP</v>
          </cell>
          <cell r="H147" t="str">
            <v>AGG</v>
          </cell>
          <cell r="I147" t="str">
            <v>001</v>
          </cell>
          <cell r="J147" t="str">
            <v>2024</v>
          </cell>
          <cell r="K147">
            <v>215840</v>
          </cell>
          <cell r="L147">
            <v>1000</v>
          </cell>
          <cell r="M147">
            <v>215.84</v>
          </cell>
          <cell r="N147" t="str">
            <v>AGG</v>
          </cell>
          <cell r="O147" t="str">
            <v>001</v>
          </cell>
          <cell r="P147" t="str">
            <v>2023</v>
          </cell>
          <cell r="Q147">
            <v>223020</v>
          </cell>
          <cell r="R147">
            <v>223.02</v>
          </cell>
          <cell r="S147">
            <v>-3.219442202493053E-2</v>
          </cell>
        </row>
        <row r="148">
          <cell r="A148" t="str">
            <v>0ZVSS016</v>
          </cell>
          <cell r="B148" t="str">
            <v>VASO EXPANSION 500L - CIRC. CERRADO</v>
          </cell>
          <cell r="C148" t="str">
            <v>10   99   132</v>
          </cell>
          <cell r="D148" t="str">
            <v>6A</v>
          </cell>
          <cell r="E148" t="str">
            <v>P3</v>
          </cell>
          <cell r="F148" t="str">
            <v>10</v>
          </cell>
          <cell r="G148" t="str">
            <v>6AP</v>
          </cell>
          <cell r="H148" t="str">
            <v>AGG</v>
          </cell>
          <cell r="I148" t="str">
            <v>001</v>
          </cell>
          <cell r="J148" t="str">
            <v>2024</v>
          </cell>
          <cell r="K148">
            <v>265000</v>
          </cell>
          <cell r="L148">
            <v>1000</v>
          </cell>
          <cell r="M148">
            <v>265</v>
          </cell>
          <cell r="N148" t="str">
            <v>AGG</v>
          </cell>
          <cell r="O148" t="str">
            <v>001</v>
          </cell>
          <cell r="P148" t="str">
            <v>2023</v>
          </cell>
          <cell r="Q148">
            <v>265000</v>
          </cell>
          <cell r="R148">
            <v>265</v>
          </cell>
          <cell r="S148">
            <v>0</v>
          </cell>
        </row>
        <row r="149">
          <cell r="A149" t="str">
            <v>0ZVSS018</v>
          </cell>
          <cell r="B149" t="str">
            <v>VASO EXPANSION ACS 11 L</v>
          </cell>
          <cell r="C149" t="str">
            <v>10   99   132</v>
          </cell>
          <cell r="D149" t="str">
            <v>6A</v>
          </cell>
          <cell r="E149" t="str">
            <v>P3</v>
          </cell>
          <cell r="F149" t="str">
            <v>10</v>
          </cell>
          <cell r="G149" t="str">
            <v>6AP</v>
          </cell>
          <cell r="H149" t="str">
            <v>AGG</v>
          </cell>
          <cell r="I149" t="str">
            <v>001</v>
          </cell>
          <cell r="J149" t="str">
            <v>2024</v>
          </cell>
          <cell r="K149">
            <v>26250</v>
          </cell>
          <cell r="L149">
            <v>1000</v>
          </cell>
          <cell r="M149">
            <v>26.25</v>
          </cell>
          <cell r="N149" t="str">
            <v>AGG</v>
          </cell>
          <cell r="O149" t="str">
            <v>001</v>
          </cell>
          <cell r="P149" t="str">
            <v>2023</v>
          </cell>
          <cell r="Q149">
            <v>25988</v>
          </cell>
          <cell r="R149">
            <v>25.988</v>
          </cell>
          <cell r="S149">
            <v>1.0081576112051734E-2</v>
          </cell>
        </row>
        <row r="150">
          <cell r="A150" t="str">
            <v>0ZVSS019</v>
          </cell>
          <cell r="B150" t="str">
            <v>VASO EXPANSION ACS 24 L</v>
          </cell>
          <cell r="C150" t="str">
            <v>10   99   132</v>
          </cell>
          <cell r="D150" t="str">
            <v>6A</v>
          </cell>
          <cell r="E150" t="str">
            <v>P3</v>
          </cell>
          <cell r="F150" t="str">
            <v>10</v>
          </cell>
          <cell r="G150" t="str">
            <v>6AP</v>
          </cell>
          <cell r="H150" t="str">
            <v>AGG</v>
          </cell>
          <cell r="I150" t="str">
            <v>001</v>
          </cell>
          <cell r="J150" t="str">
            <v>2024</v>
          </cell>
          <cell r="K150">
            <v>28050</v>
          </cell>
          <cell r="L150">
            <v>1000</v>
          </cell>
          <cell r="M150">
            <v>28.05</v>
          </cell>
          <cell r="N150" t="str">
            <v>AGG</v>
          </cell>
          <cell r="O150" t="str">
            <v>001</v>
          </cell>
          <cell r="P150" t="str">
            <v>2023</v>
          </cell>
          <cell r="Q150">
            <v>28050</v>
          </cell>
          <cell r="R150">
            <v>28.05</v>
          </cell>
          <cell r="S150">
            <v>0</v>
          </cell>
        </row>
        <row r="151">
          <cell r="A151" t="str">
            <v>0ZVSS020</v>
          </cell>
          <cell r="B151" t="str">
            <v>VASO EXPANSION ACS 50 L</v>
          </cell>
          <cell r="C151" t="str">
            <v>10   99   132</v>
          </cell>
          <cell r="D151" t="str">
            <v>6A</v>
          </cell>
          <cell r="E151" t="str">
            <v>P3</v>
          </cell>
          <cell r="F151" t="str">
            <v>10</v>
          </cell>
          <cell r="G151" t="str">
            <v>6AP</v>
          </cell>
          <cell r="H151" t="str">
            <v>AGG</v>
          </cell>
          <cell r="I151" t="str">
            <v>001</v>
          </cell>
          <cell r="J151" t="str">
            <v>2024</v>
          </cell>
          <cell r="K151">
            <v>66134</v>
          </cell>
          <cell r="L151">
            <v>1000</v>
          </cell>
          <cell r="M151">
            <v>66.134</v>
          </cell>
          <cell r="N151" t="str">
            <v>AGG</v>
          </cell>
          <cell r="O151" t="str">
            <v>001</v>
          </cell>
          <cell r="P151" t="str">
            <v>2023</v>
          </cell>
          <cell r="Q151">
            <v>64240</v>
          </cell>
          <cell r="R151">
            <v>64.239999999999995</v>
          </cell>
          <cell r="S151">
            <v>2.9483188044831968E-2</v>
          </cell>
        </row>
        <row r="152">
          <cell r="A152" t="str">
            <v>0ZVSS021</v>
          </cell>
          <cell r="B152" t="str">
            <v>VASO EXPANSION ACS 80 L</v>
          </cell>
          <cell r="C152" t="str">
            <v>10   99   132</v>
          </cell>
          <cell r="D152" t="str">
            <v>6A</v>
          </cell>
          <cell r="E152" t="str">
            <v>P3</v>
          </cell>
          <cell r="F152" t="str">
            <v>10</v>
          </cell>
          <cell r="G152" t="str">
            <v>6AP</v>
          </cell>
          <cell r="H152" t="str">
            <v>AGG</v>
          </cell>
          <cell r="I152" t="str">
            <v>001</v>
          </cell>
          <cell r="J152" t="str">
            <v>2024</v>
          </cell>
          <cell r="K152">
            <v>69767</v>
          </cell>
          <cell r="L152">
            <v>1000</v>
          </cell>
          <cell r="M152">
            <v>69.766999999999996</v>
          </cell>
          <cell r="N152" t="str">
            <v>AGG</v>
          </cell>
          <cell r="O152" t="str">
            <v>001</v>
          </cell>
          <cell r="P152" t="str">
            <v>2023</v>
          </cell>
          <cell r="Q152">
            <v>81000</v>
          </cell>
          <cell r="R152">
            <v>81</v>
          </cell>
          <cell r="S152">
            <v>-0.13867901234567906</v>
          </cell>
        </row>
        <row r="153">
          <cell r="A153" t="str">
            <v>0ZVSS022</v>
          </cell>
          <cell r="B153" t="str">
            <v>VASO EXPANSION ACS 100 L</v>
          </cell>
          <cell r="C153" t="str">
            <v>10   99   132</v>
          </cell>
          <cell r="D153" t="str">
            <v>6A</v>
          </cell>
          <cell r="E153" t="str">
            <v>P3</v>
          </cell>
          <cell r="F153" t="str">
            <v>10</v>
          </cell>
          <cell r="G153" t="str">
            <v>6AP</v>
          </cell>
          <cell r="H153" t="str">
            <v>AGG</v>
          </cell>
          <cell r="I153" t="str">
            <v>001</v>
          </cell>
          <cell r="J153" t="str">
            <v>2024</v>
          </cell>
          <cell r="K153">
            <v>147500</v>
          </cell>
          <cell r="L153">
            <v>1000</v>
          </cell>
          <cell r="M153">
            <v>147.5</v>
          </cell>
          <cell r="N153" t="str">
            <v>AGG</v>
          </cell>
          <cell r="O153" t="str">
            <v>001</v>
          </cell>
          <cell r="P153" t="str">
            <v>2023</v>
          </cell>
          <cell r="Q153">
            <v>140250</v>
          </cell>
          <cell r="R153">
            <v>140.25</v>
          </cell>
          <cell r="S153">
            <v>5.1693404634581108E-2</v>
          </cell>
        </row>
        <row r="154">
          <cell r="A154" t="str">
            <v>0ZVSS023</v>
          </cell>
          <cell r="B154" t="str">
            <v>VASO EXPANSION ACS 150 L</v>
          </cell>
          <cell r="C154" t="str">
            <v>10   99   132</v>
          </cell>
          <cell r="D154" t="str">
            <v>6A</v>
          </cell>
          <cell r="E154" t="str">
            <v>P3</v>
          </cell>
          <cell r="F154" t="str">
            <v>10</v>
          </cell>
          <cell r="G154" t="str">
            <v>6AP</v>
          </cell>
          <cell r="H154" t="str">
            <v>AGG</v>
          </cell>
          <cell r="I154" t="str">
            <v>001</v>
          </cell>
          <cell r="J154" t="str">
            <v>2024</v>
          </cell>
          <cell r="K154">
            <v>172800</v>
          </cell>
          <cell r="L154">
            <v>1000</v>
          </cell>
          <cell r="M154">
            <v>172.8</v>
          </cell>
          <cell r="N154" t="str">
            <v>AGG</v>
          </cell>
          <cell r="O154" t="str">
            <v>001</v>
          </cell>
          <cell r="P154" t="str">
            <v>2023</v>
          </cell>
          <cell r="Q154">
            <v>172800</v>
          </cell>
          <cell r="R154">
            <v>172.8</v>
          </cell>
          <cell r="S154">
            <v>0</v>
          </cell>
        </row>
        <row r="155">
          <cell r="A155" t="str">
            <v>0ZVSS024</v>
          </cell>
          <cell r="B155" t="str">
            <v>VASO EXPANSION ACS 200 L</v>
          </cell>
          <cell r="C155" t="str">
            <v>10   99   132</v>
          </cell>
          <cell r="D155" t="str">
            <v>6A</v>
          </cell>
          <cell r="E155" t="str">
            <v>P3</v>
          </cell>
          <cell r="F155" t="str">
            <v>10</v>
          </cell>
          <cell r="G155" t="str">
            <v>6AP</v>
          </cell>
          <cell r="H155" t="str">
            <v>AGG</v>
          </cell>
          <cell r="I155" t="str">
            <v>001</v>
          </cell>
          <cell r="J155" t="str">
            <v>2024</v>
          </cell>
          <cell r="K155">
            <v>186000</v>
          </cell>
          <cell r="L155">
            <v>1000</v>
          </cell>
          <cell r="M155">
            <v>186</v>
          </cell>
          <cell r="N155" t="str">
            <v>AGG</v>
          </cell>
          <cell r="O155" t="str">
            <v>001</v>
          </cell>
          <cell r="P155" t="str">
            <v>2023</v>
          </cell>
          <cell r="Q155">
            <v>186000</v>
          </cell>
          <cell r="R155">
            <v>186</v>
          </cell>
          <cell r="S155">
            <v>0</v>
          </cell>
        </row>
        <row r="156">
          <cell r="A156" t="str">
            <v>0ZVSS025</v>
          </cell>
          <cell r="B156" t="str">
            <v>VASO EXPANSION ACS 300 L</v>
          </cell>
          <cell r="C156" t="str">
            <v>10   99   132</v>
          </cell>
          <cell r="D156" t="str">
            <v>6A</v>
          </cell>
          <cell r="E156" t="str">
            <v>P3</v>
          </cell>
          <cell r="F156" t="str">
            <v>10</v>
          </cell>
          <cell r="G156" t="str">
            <v>6AP</v>
          </cell>
          <cell r="H156" t="str">
            <v>AGG</v>
          </cell>
          <cell r="I156" t="str">
            <v>001</v>
          </cell>
          <cell r="J156" t="str">
            <v>2024</v>
          </cell>
          <cell r="K156">
            <v>394900</v>
          </cell>
          <cell r="L156">
            <v>1000</v>
          </cell>
          <cell r="M156">
            <v>394.9</v>
          </cell>
          <cell r="N156" t="str">
            <v>AGG</v>
          </cell>
          <cell r="O156" t="str">
            <v>001</v>
          </cell>
          <cell r="P156" t="str">
            <v>2023</v>
          </cell>
          <cell r="Q156">
            <v>394900</v>
          </cell>
          <cell r="R156">
            <v>394.9</v>
          </cell>
          <cell r="S156">
            <v>0</v>
          </cell>
        </row>
        <row r="157">
          <cell r="A157" t="str">
            <v>0ZVSS026</v>
          </cell>
          <cell r="B157" t="str">
            <v>VASO EXPANSION ACS 500 L</v>
          </cell>
          <cell r="C157" t="str">
            <v>10   99   132</v>
          </cell>
          <cell r="D157" t="str">
            <v>6A</v>
          </cell>
          <cell r="E157" t="str">
            <v>P3</v>
          </cell>
          <cell r="F157" t="str">
            <v>10</v>
          </cell>
          <cell r="G157" t="str">
            <v>6AP</v>
          </cell>
          <cell r="H157" t="str">
            <v>AGG</v>
          </cell>
          <cell r="I157" t="str">
            <v>001</v>
          </cell>
          <cell r="J157" t="str">
            <v>2024</v>
          </cell>
          <cell r="K157">
            <v>631825</v>
          </cell>
          <cell r="L157">
            <v>1000</v>
          </cell>
          <cell r="M157">
            <v>631.82500000000005</v>
          </cell>
          <cell r="N157" t="str">
            <v>AGG</v>
          </cell>
          <cell r="O157" t="str">
            <v>001</v>
          </cell>
          <cell r="P157" t="str">
            <v>2023</v>
          </cell>
          <cell r="Q157">
            <v>285000</v>
          </cell>
          <cell r="R157">
            <v>285</v>
          </cell>
          <cell r="S157">
            <v>1.2169298245614038</v>
          </cell>
        </row>
        <row r="158">
          <cell r="A158" t="str">
            <v>0ZBOS030</v>
          </cell>
          <cell r="B158" t="str">
            <v>JUEGO RACOR BOMBA CHROMAGEN FORZADO</v>
          </cell>
          <cell r="C158" t="str">
            <v>10   99   132</v>
          </cell>
          <cell r="D158" t="str">
            <v>6A</v>
          </cell>
          <cell r="E158" t="str">
            <v>P3</v>
          </cell>
          <cell r="F158" t="str">
            <v>10</v>
          </cell>
          <cell r="G158" t="str">
            <v>6AP</v>
          </cell>
          <cell r="H158" t="str">
            <v>AGG</v>
          </cell>
          <cell r="I158" t="str">
            <v>001</v>
          </cell>
          <cell r="J158" t="str">
            <v>2024</v>
          </cell>
          <cell r="K158">
            <v>8800</v>
          </cell>
          <cell r="L158">
            <v>1000</v>
          </cell>
          <cell r="M158">
            <v>8.8000000000000007</v>
          </cell>
          <cell r="N158" t="str">
            <v>AGG</v>
          </cell>
          <cell r="O158" t="str">
            <v>001</v>
          </cell>
          <cell r="P158" t="str">
            <v>2023</v>
          </cell>
          <cell r="Q158">
            <v>8800</v>
          </cell>
          <cell r="R158">
            <v>8.8000000000000007</v>
          </cell>
          <cell r="S158">
            <v>0</v>
          </cell>
        </row>
        <row r="159">
          <cell r="A159" t="str">
            <v>3850019</v>
          </cell>
          <cell r="B159" t="str">
            <v>ZVAS005-VALVULA SEGURIDAD 8 ATM 1/2</v>
          </cell>
          <cell r="C159" t="str">
            <v>10   99   132</v>
          </cell>
          <cell r="D159" t="str">
            <v>6A</v>
          </cell>
          <cell r="E159" t="str">
            <v>P3</v>
          </cell>
          <cell r="F159" t="str">
            <v>10</v>
          </cell>
          <cell r="G159" t="str">
            <v>6B</v>
          </cell>
          <cell r="H159" t="str">
            <v>AGG</v>
          </cell>
          <cell r="I159" t="str">
            <v>001</v>
          </cell>
          <cell r="J159" t="str">
            <v>2024</v>
          </cell>
          <cell r="K159">
            <v>6500</v>
          </cell>
          <cell r="L159">
            <v>1000</v>
          </cell>
          <cell r="M159">
            <v>6.5</v>
          </cell>
          <cell r="N159" t="str">
            <v>AGG</v>
          </cell>
          <cell r="O159" t="str">
            <v>001</v>
          </cell>
          <cell r="P159" t="str">
            <v>2023</v>
          </cell>
          <cell r="Q159">
            <v>6500</v>
          </cell>
          <cell r="R159">
            <v>6.5</v>
          </cell>
          <cell r="S159">
            <v>0</v>
          </cell>
        </row>
        <row r="160">
          <cell r="A160" t="str">
            <v>3850020</v>
          </cell>
          <cell r="B160" t="str">
            <v>ZVAS001-VÁLVULA ANTIRRETORNO</v>
          </cell>
          <cell r="C160" t="str">
            <v>10   99   132</v>
          </cell>
          <cell r="D160" t="str">
            <v>6A</v>
          </cell>
          <cell r="E160" t="str">
            <v>P3</v>
          </cell>
          <cell r="F160" t="str">
            <v>10</v>
          </cell>
          <cell r="G160" t="str">
            <v>6B</v>
          </cell>
          <cell r="H160" t="str">
            <v>AGG</v>
          </cell>
          <cell r="I160" t="str">
            <v>001</v>
          </cell>
          <cell r="J160" t="str">
            <v>2024</v>
          </cell>
          <cell r="K160">
            <v>3700</v>
          </cell>
          <cell r="L160">
            <v>1000</v>
          </cell>
          <cell r="M160">
            <v>3.7</v>
          </cell>
          <cell r="N160" t="str">
            <v>AGG</v>
          </cell>
          <cell r="O160" t="str">
            <v>001</v>
          </cell>
          <cell r="P160" t="str">
            <v>2023</v>
          </cell>
          <cell r="Q160">
            <v>3700</v>
          </cell>
          <cell r="R160">
            <v>3.7</v>
          </cell>
          <cell r="S160">
            <v>0</v>
          </cell>
        </row>
        <row r="161">
          <cell r="A161" t="str">
            <v>3850021</v>
          </cell>
          <cell r="B161" t="str">
            <v>ZVAS003-VÁLVULA TERMOSIFÓNICA 3/4”</v>
          </cell>
          <cell r="C161" t="str">
            <v>10   99   132</v>
          </cell>
          <cell r="D161" t="str">
            <v>6A</v>
          </cell>
          <cell r="E161" t="str">
            <v>P3</v>
          </cell>
          <cell r="F161" t="str">
            <v>10</v>
          </cell>
          <cell r="G161" t="str">
            <v>6B</v>
          </cell>
          <cell r="H161" t="str">
            <v>AGG</v>
          </cell>
          <cell r="I161" t="str">
            <v>001</v>
          </cell>
          <cell r="J161" t="str">
            <v>2024</v>
          </cell>
          <cell r="K161">
            <v>7330</v>
          </cell>
          <cell r="L161">
            <v>1000</v>
          </cell>
          <cell r="M161">
            <v>7.33</v>
          </cell>
          <cell r="N161" t="str">
            <v>AGG</v>
          </cell>
          <cell r="O161" t="str">
            <v>001</v>
          </cell>
          <cell r="P161" t="str">
            <v>2023</v>
          </cell>
          <cell r="Q161">
            <v>6111</v>
          </cell>
          <cell r="R161">
            <v>6.1109999999999998</v>
          </cell>
          <cell r="S161">
            <v>0.19947635411552944</v>
          </cell>
        </row>
        <row r="162">
          <cell r="A162" t="str">
            <v>3850022</v>
          </cell>
          <cell r="B162" t="str">
            <v>ANODO DE MAGNESIO</v>
          </cell>
          <cell r="C162" t="str">
            <v>10   99   132</v>
          </cell>
          <cell r="D162" t="str">
            <v>6A</v>
          </cell>
          <cell r="E162" t="str">
            <v>P3</v>
          </cell>
          <cell r="F162" t="str">
            <v>10</v>
          </cell>
          <cell r="G162" t="str">
            <v>6B</v>
          </cell>
          <cell r="H162" t="str">
            <v>AGG</v>
          </cell>
          <cell r="I162" t="str">
            <v>001</v>
          </cell>
          <cell r="J162" t="str">
            <v>2024</v>
          </cell>
          <cell r="K162">
            <v>3500</v>
          </cell>
          <cell r="L162">
            <v>1000</v>
          </cell>
          <cell r="M162">
            <v>3.5</v>
          </cell>
          <cell r="N162" t="str">
            <v>AGG</v>
          </cell>
          <cell r="O162" t="str">
            <v>001</v>
          </cell>
          <cell r="P162" t="str">
            <v>2023</v>
          </cell>
          <cell r="Q162">
            <v>3500</v>
          </cell>
          <cell r="R162">
            <v>3.5</v>
          </cell>
          <cell r="S162">
            <v>0</v>
          </cell>
        </row>
        <row r="163">
          <cell r="A163" t="str">
            <v>3850023</v>
          </cell>
          <cell r="B163" t="str">
            <v>ADAPTADOR 3/4 BOCA DEPÓSITO</v>
          </cell>
          <cell r="C163" t="str">
            <v>10   99   132</v>
          </cell>
          <cell r="D163" t="str">
            <v>6A</v>
          </cell>
          <cell r="E163" t="str">
            <v>P3</v>
          </cell>
          <cell r="F163" t="str">
            <v>10</v>
          </cell>
          <cell r="G163" t="str">
            <v>6B</v>
          </cell>
          <cell r="H163" t="str">
            <v>AGG</v>
          </cell>
          <cell r="I163" t="str">
            <v>001</v>
          </cell>
          <cell r="J163" t="str">
            <v>2024</v>
          </cell>
          <cell r="K163">
            <v>1160</v>
          </cell>
          <cell r="L163">
            <v>1000</v>
          </cell>
          <cell r="M163">
            <v>1.1599999999999999</v>
          </cell>
          <cell r="N163" t="str">
            <v>AGG</v>
          </cell>
          <cell r="O163" t="str">
            <v>001</v>
          </cell>
          <cell r="P163" t="str">
            <v>2023</v>
          </cell>
          <cell r="Q163">
            <v>1160</v>
          </cell>
          <cell r="R163">
            <v>1.1599999999999999</v>
          </cell>
          <cell r="S163">
            <v>0</v>
          </cell>
        </row>
        <row r="164">
          <cell r="A164" t="str">
            <v>3850024</v>
          </cell>
          <cell r="B164" t="str">
            <v>BRIDA DEPOSITO HORIZONTAL</v>
          </cell>
          <cell r="C164" t="str">
            <v>10   99   132</v>
          </cell>
          <cell r="D164" t="str">
            <v>6A</v>
          </cell>
          <cell r="E164" t="str">
            <v>P3</v>
          </cell>
          <cell r="F164" t="str">
            <v>10</v>
          </cell>
          <cell r="G164" t="str">
            <v>6B</v>
          </cell>
          <cell r="H164" t="str">
            <v>AGG</v>
          </cell>
          <cell r="I164" t="str">
            <v>001</v>
          </cell>
          <cell r="J164" t="str">
            <v>2024</v>
          </cell>
          <cell r="K164">
            <v>30000</v>
          </cell>
          <cell r="L164">
            <v>1000</v>
          </cell>
          <cell r="M164">
            <v>30</v>
          </cell>
          <cell r="N164" t="str">
            <v>AGG</v>
          </cell>
          <cell r="O164" t="str">
            <v>001</v>
          </cell>
          <cell r="P164" t="str">
            <v>2023</v>
          </cell>
          <cell r="Q164">
            <v>30000</v>
          </cell>
          <cell r="R164">
            <v>30</v>
          </cell>
          <cell r="S164">
            <v>0</v>
          </cell>
        </row>
        <row r="165">
          <cell r="A165" t="str">
            <v>3850025</v>
          </cell>
          <cell r="B165" t="str">
            <v>BRIDA DEPOSITO VERTICAL</v>
          </cell>
          <cell r="C165" t="str">
            <v>10   99   132</v>
          </cell>
          <cell r="D165" t="str">
            <v>6A</v>
          </cell>
          <cell r="E165" t="str">
            <v>P3</v>
          </cell>
          <cell r="F165" t="str">
            <v>10</v>
          </cell>
          <cell r="G165" t="str">
            <v>6B</v>
          </cell>
          <cell r="H165" t="str">
            <v>AGG</v>
          </cell>
          <cell r="I165" t="str">
            <v>001</v>
          </cell>
          <cell r="J165" t="str">
            <v>2024</v>
          </cell>
          <cell r="K165">
            <v>42000</v>
          </cell>
          <cell r="L165">
            <v>1000</v>
          </cell>
          <cell r="M165">
            <v>42</v>
          </cell>
          <cell r="N165" t="str">
            <v>AGG</v>
          </cell>
          <cell r="O165" t="str">
            <v>001</v>
          </cell>
          <cell r="P165" t="str">
            <v>2023</v>
          </cell>
          <cell r="Q165">
            <v>42000</v>
          </cell>
          <cell r="R165">
            <v>42</v>
          </cell>
          <cell r="S165">
            <v>0</v>
          </cell>
        </row>
        <row r="166">
          <cell r="A166" t="str">
            <v>3850026</v>
          </cell>
          <cell r="B166" t="str">
            <v>BRIDA APOYO ELECTRICO HORIZONTAL</v>
          </cell>
          <cell r="C166" t="str">
            <v>10   99   132</v>
          </cell>
          <cell r="D166" t="str">
            <v>6A</v>
          </cell>
          <cell r="E166" t="str">
            <v>P3</v>
          </cell>
          <cell r="F166" t="str">
            <v>10</v>
          </cell>
          <cell r="G166" t="str">
            <v>6B</v>
          </cell>
          <cell r="H166" t="str">
            <v>AGG</v>
          </cell>
          <cell r="I166" t="str">
            <v>001</v>
          </cell>
          <cell r="J166" t="str">
            <v>2024</v>
          </cell>
          <cell r="K166">
            <v>28300</v>
          </cell>
          <cell r="L166">
            <v>1000</v>
          </cell>
          <cell r="M166">
            <v>28.3</v>
          </cell>
          <cell r="N166" t="str">
            <v>AGG</v>
          </cell>
          <cell r="O166" t="str">
            <v>001</v>
          </cell>
          <cell r="P166" t="str">
            <v>2023</v>
          </cell>
          <cell r="Q166">
            <v>28300</v>
          </cell>
          <cell r="R166">
            <v>28.3</v>
          </cell>
          <cell r="S166">
            <v>0</v>
          </cell>
        </row>
        <row r="167">
          <cell r="A167" t="str">
            <v>3850027</v>
          </cell>
          <cell r="B167" t="str">
            <v>BRIDA APOYO ELECTRICO VERTICAL</v>
          </cell>
          <cell r="C167" t="str">
            <v>10   99   132</v>
          </cell>
          <cell r="D167" t="str">
            <v>6A</v>
          </cell>
          <cell r="E167" t="str">
            <v>P3</v>
          </cell>
          <cell r="F167" t="str">
            <v>10</v>
          </cell>
          <cell r="G167" t="str">
            <v>6B</v>
          </cell>
          <cell r="H167" t="str">
            <v>AGG</v>
          </cell>
          <cell r="I167" t="str">
            <v>001</v>
          </cell>
          <cell r="J167" t="str">
            <v>2024</v>
          </cell>
          <cell r="K167">
            <v>43400</v>
          </cell>
          <cell r="L167">
            <v>1000</v>
          </cell>
          <cell r="M167">
            <v>43.4</v>
          </cell>
          <cell r="N167" t="str">
            <v>AGG</v>
          </cell>
          <cell r="O167" t="str">
            <v>001</v>
          </cell>
          <cell r="P167" t="str">
            <v>2023</v>
          </cell>
          <cell r="Q167">
            <v>43400</v>
          </cell>
          <cell r="R167">
            <v>43.4</v>
          </cell>
          <cell r="S167">
            <v>0</v>
          </cell>
        </row>
        <row r="168">
          <cell r="A168" t="str">
            <v>3850028</v>
          </cell>
          <cell r="B168" t="str">
            <v>JUNTA BRIDA GOMA</v>
          </cell>
          <cell r="C168" t="str">
            <v>10   99   132</v>
          </cell>
          <cell r="D168" t="str">
            <v>6A</v>
          </cell>
          <cell r="E168" t="str">
            <v>P3</v>
          </cell>
          <cell r="F168" t="str">
            <v>10</v>
          </cell>
          <cell r="G168" t="str">
            <v>6B</v>
          </cell>
          <cell r="H168" t="str">
            <v>AGG</v>
          </cell>
          <cell r="I168" t="str">
            <v>001</v>
          </cell>
          <cell r="J168" t="str">
            <v>2024</v>
          </cell>
          <cell r="K168">
            <v>1000</v>
          </cell>
          <cell r="L168">
            <v>1000</v>
          </cell>
          <cell r="M168">
            <v>1</v>
          </cell>
          <cell r="N168" t="str">
            <v>AGG</v>
          </cell>
          <cell r="O168" t="str">
            <v>001</v>
          </cell>
          <cell r="P168" t="str">
            <v>2023</v>
          </cell>
          <cell r="Q168">
            <v>1000</v>
          </cell>
          <cell r="R168">
            <v>1</v>
          </cell>
          <cell r="S168">
            <v>0</v>
          </cell>
        </row>
        <row r="169">
          <cell r="A169" t="str">
            <v>3850029</v>
          </cell>
          <cell r="B169" t="str">
            <v>SOPORTE INTERACUM VERT SUELO (PATAS)</v>
          </cell>
          <cell r="C169" t="str">
            <v>10   99   132</v>
          </cell>
          <cell r="D169" t="str">
            <v>6A</v>
          </cell>
          <cell r="E169" t="str">
            <v>P3</v>
          </cell>
          <cell r="F169" t="str">
            <v>10</v>
          </cell>
          <cell r="G169" t="str">
            <v>6B</v>
          </cell>
          <cell r="H169" t="str">
            <v>AGG</v>
          </cell>
          <cell r="I169" t="str">
            <v>001</v>
          </cell>
          <cell r="J169" t="str">
            <v>2024</v>
          </cell>
          <cell r="K169">
            <v>2218</v>
          </cell>
          <cell r="L169">
            <v>1000</v>
          </cell>
          <cell r="M169">
            <v>2.218</v>
          </cell>
          <cell r="N169" t="str">
            <v>AGG</v>
          </cell>
          <cell r="O169" t="str">
            <v>001</v>
          </cell>
          <cell r="P169" t="str">
            <v>2023</v>
          </cell>
          <cell r="Q169">
            <v>2218</v>
          </cell>
          <cell r="R169">
            <v>2.218</v>
          </cell>
          <cell r="S169">
            <v>0</v>
          </cell>
        </row>
        <row r="170">
          <cell r="A170" t="str">
            <v>3850030</v>
          </cell>
          <cell r="B170" t="str">
            <v>RESISTENCIA ACUMUL HOR JUNTA REDONDA</v>
          </cell>
          <cell r="C170" t="str">
            <v>10   99   132</v>
          </cell>
          <cell r="D170" t="str">
            <v>6A</v>
          </cell>
          <cell r="E170" t="str">
            <v>P3</v>
          </cell>
          <cell r="F170" t="str">
            <v>10</v>
          </cell>
          <cell r="G170" t="str">
            <v>6B</v>
          </cell>
          <cell r="H170" t="str">
            <v>AGG</v>
          </cell>
          <cell r="I170" t="str">
            <v>001</v>
          </cell>
          <cell r="J170" t="str">
            <v>2024</v>
          </cell>
          <cell r="K170">
            <v>17200</v>
          </cell>
          <cell r="L170">
            <v>1000</v>
          </cell>
          <cell r="M170">
            <v>17.2</v>
          </cell>
          <cell r="N170" t="str">
            <v>AGG</v>
          </cell>
          <cell r="O170" t="str">
            <v>001</v>
          </cell>
          <cell r="P170" t="str">
            <v>2023</v>
          </cell>
          <cell r="Q170">
            <v>17200</v>
          </cell>
          <cell r="R170">
            <v>17.2</v>
          </cell>
          <cell r="S170">
            <v>0</v>
          </cell>
        </row>
        <row r="171">
          <cell r="A171" t="str">
            <v>3850031</v>
          </cell>
          <cell r="B171" t="str">
            <v>RESISTENCIA ACUMUL VERT JUNTA REDONDA</v>
          </cell>
          <cell r="C171" t="str">
            <v>10   99   132</v>
          </cell>
          <cell r="D171" t="str">
            <v>6A</v>
          </cell>
          <cell r="E171" t="str">
            <v>P3</v>
          </cell>
          <cell r="F171" t="str">
            <v>10</v>
          </cell>
          <cell r="G171" t="str">
            <v>6B</v>
          </cell>
          <cell r="H171" t="str">
            <v>AGG</v>
          </cell>
          <cell r="I171" t="str">
            <v>001</v>
          </cell>
          <cell r="J171" t="str">
            <v>2024</v>
          </cell>
          <cell r="K171">
            <v>23500</v>
          </cell>
          <cell r="L171">
            <v>1000</v>
          </cell>
          <cell r="M171">
            <v>23.5</v>
          </cell>
          <cell r="N171" t="str">
            <v>AGG</v>
          </cell>
          <cell r="O171" t="str">
            <v>001</v>
          </cell>
          <cell r="P171" t="str">
            <v>2023</v>
          </cell>
          <cell r="Q171">
            <v>23500</v>
          </cell>
          <cell r="R171">
            <v>23.5</v>
          </cell>
          <cell r="S171">
            <v>0</v>
          </cell>
        </row>
        <row r="172">
          <cell r="A172" t="str">
            <v>3850032</v>
          </cell>
          <cell r="B172" t="str">
            <v>JUNTA RESISTENCIA REDONDA</v>
          </cell>
          <cell r="C172" t="str">
            <v>10   99   132</v>
          </cell>
          <cell r="D172" t="str">
            <v>6A</v>
          </cell>
          <cell r="E172" t="str">
            <v>P3</v>
          </cell>
          <cell r="F172" t="str">
            <v>10</v>
          </cell>
          <cell r="G172" t="str">
            <v>6B</v>
          </cell>
          <cell r="H172" t="str">
            <v>AGG</v>
          </cell>
          <cell r="I172" t="str">
            <v>001</v>
          </cell>
          <cell r="J172" t="str">
            <v>2024</v>
          </cell>
          <cell r="K172">
            <v>300</v>
          </cell>
          <cell r="L172">
            <v>1000</v>
          </cell>
          <cell r="M172">
            <v>0.3</v>
          </cell>
          <cell r="N172" t="str">
            <v>AGG</v>
          </cell>
          <cell r="O172" t="str">
            <v>001</v>
          </cell>
          <cell r="P172" t="str">
            <v>2023</v>
          </cell>
          <cell r="Q172">
            <v>300</v>
          </cell>
          <cell r="R172">
            <v>0.3</v>
          </cell>
          <cell r="S172">
            <v>0</v>
          </cell>
        </row>
        <row r="173">
          <cell r="A173" t="str">
            <v>3850033</v>
          </cell>
          <cell r="B173" t="str">
            <v>TAPA PLASTICA ACUMULADOR</v>
          </cell>
          <cell r="C173" t="str">
            <v>10   99   132</v>
          </cell>
          <cell r="D173" t="str">
            <v>6A</v>
          </cell>
          <cell r="E173" t="str">
            <v>P3</v>
          </cell>
          <cell r="F173" t="str">
            <v>10</v>
          </cell>
          <cell r="G173" t="str">
            <v>6B</v>
          </cell>
          <cell r="H173" t="str">
            <v>AGG</v>
          </cell>
          <cell r="I173" t="str">
            <v>001</v>
          </cell>
          <cell r="J173" t="str">
            <v>2024</v>
          </cell>
          <cell r="K173">
            <v>1150</v>
          </cell>
          <cell r="L173">
            <v>1000</v>
          </cell>
          <cell r="M173">
            <v>1.1499999999999999</v>
          </cell>
          <cell r="N173" t="str">
            <v>AGG</v>
          </cell>
          <cell r="O173" t="str">
            <v>001</v>
          </cell>
          <cell r="P173" t="str">
            <v>2023</v>
          </cell>
          <cell r="Q173">
            <v>1150</v>
          </cell>
          <cell r="R173">
            <v>1.1499999999999999</v>
          </cell>
          <cell r="S173">
            <v>0</v>
          </cell>
        </row>
        <row r="174">
          <cell r="A174" t="str">
            <v>3850034</v>
          </cell>
          <cell r="B174" t="str">
            <v>TERMOSTATO 16 A - 35 CM</v>
          </cell>
          <cell r="C174" t="str">
            <v>10   99   132</v>
          </cell>
          <cell r="D174" t="str">
            <v>6A</v>
          </cell>
          <cell r="E174" t="str">
            <v>P3</v>
          </cell>
          <cell r="F174" t="str">
            <v>10</v>
          </cell>
          <cell r="G174" t="str">
            <v>6B</v>
          </cell>
          <cell r="H174" t="str">
            <v>AGG</v>
          </cell>
          <cell r="I174" t="str">
            <v>001</v>
          </cell>
          <cell r="J174" t="str">
            <v>2024</v>
          </cell>
          <cell r="K174">
            <v>8800</v>
          </cell>
          <cell r="L174">
            <v>1000</v>
          </cell>
          <cell r="M174">
            <v>8.8000000000000007</v>
          </cell>
          <cell r="N174" t="str">
            <v>AGG</v>
          </cell>
          <cell r="O174" t="str">
            <v>001</v>
          </cell>
          <cell r="P174" t="str">
            <v>2023</v>
          </cell>
          <cell r="Q174">
            <v>8800</v>
          </cell>
          <cell r="R174">
            <v>8.8000000000000007</v>
          </cell>
          <cell r="S174">
            <v>0</v>
          </cell>
        </row>
        <row r="175">
          <cell r="A175" t="str">
            <v>3850035</v>
          </cell>
          <cell r="B175" t="str">
            <v>VAINA SONDA DEPOSITO HORIZONTAL</v>
          </cell>
          <cell r="C175" t="str">
            <v>10   99   132</v>
          </cell>
          <cell r="D175" t="str">
            <v>6A</v>
          </cell>
          <cell r="E175" t="str">
            <v>P3</v>
          </cell>
          <cell r="F175" t="str">
            <v>10</v>
          </cell>
          <cell r="G175" t="str">
            <v>6B</v>
          </cell>
          <cell r="H175" t="str">
            <v>AGG</v>
          </cell>
          <cell r="I175" t="str">
            <v>001</v>
          </cell>
          <cell r="J175" t="str">
            <v>2024</v>
          </cell>
          <cell r="K175">
            <v>3500</v>
          </cell>
          <cell r="L175">
            <v>1000</v>
          </cell>
          <cell r="M175">
            <v>3.5</v>
          </cell>
          <cell r="N175" t="str">
            <v>AGG</v>
          </cell>
          <cell r="O175" t="str">
            <v>001</v>
          </cell>
          <cell r="P175" t="str">
            <v>2023</v>
          </cell>
          <cell r="Q175">
            <v>3500</v>
          </cell>
          <cell r="R175">
            <v>3.5</v>
          </cell>
          <cell r="S17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tabSelected="1" topLeftCell="A51" workbookViewId="0">
      <selection activeCell="D60" sqref="D60"/>
    </sheetView>
  </sheetViews>
  <sheetFormatPr baseColWidth="10" defaultColWidth="11.453125" defaultRowHeight="14.5" x14ac:dyDescent="0.35"/>
  <cols>
    <col min="1" max="1" width="71.453125" bestFit="1" customWidth="1"/>
    <col min="3" max="3" width="10.81640625" style="11"/>
    <col min="4" max="4" width="53" bestFit="1" customWidth="1"/>
    <col min="5" max="5" width="17.1796875" style="13" bestFit="1" customWidth="1"/>
    <col min="9" max="9" width="21.54296875" bestFit="1" customWidth="1"/>
  </cols>
  <sheetData>
    <row r="1" spans="1:9" x14ac:dyDescent="0.35">
      <c r="E1" s="11"/>
      <c r="G1" s="2"/>
      <c r="H1" s="2"/>
    </row>
    <row r="2" spans="1:9" ht="53.25" customHeight="1" x14ac:dyDescent="0.35">
      <c r="A2" s="1" t="s">
        <v>0</v>
      </c>
      <c r="E2" s="11"/>
      <c r="G2" s="2"/>
      <c r="H2" s="2"/>
    </row>
    <row r="3" spans="1:9" x14ac:dyDescent="0.35">
      <c r="E3" s="11"/>
      <c r="G3" s="2"/>
      <c r="H3" s="2"/>
    </row>
    <row r="4" spans="1:9" x14ac:dyDescent="0.35">
      <c r="E4" s="14"/>
      <c r="G4" s="2"/>
      <c r="H4" s="2"/>
    </row>
    <row r="5" spans="1:9" ht="87" x14ac:dyDescent="0.35">
      <c r="A5" s="3" t="s">
        <v>1</v>
      </c>
      <c r="B5" s="3" t="s">
        <v>2</v>
      </c>
      <c r="C5" s="3" t="s">
        <v>3</v>
      </c>
      <c r="D5" s="3" t="s">
        <v>4</v>
      </c>
      <c r="E5" s="5" t="s">
        <v>5</v>
      </c>
      <c r="F5" s="3" t="s">
        <v>6</v>
      </c>
      <c r="G5" s="7" t="s">
        <v>7</v>
      </c>
      <c r="H5" s="4" t="s">
        <v>8</v>
      </c>
      <c r="I5" s="7" t="s">
        <v>9</v>
      </c>
    </row>
    <row r="6" spans="1:9" x14ac:dyDescent="0.35">
      <c r="A6" t="s">
        <v>10</v>
      </c>
      <c r="B6" t="s">
        <v>11</v>
      </c>
      <c r="C6" s="11">
        <v>3850000</v>
      </c>
      <c r="D6" t="s">
        <v>12</v>
      </c>
      <c r="E6" s="13" t="s">
        <v>13</v>
      </c>
      <c r="F6">
        <v>499</v>
      </c>
      <c r="G6" s="6">
        <f>F6</f>
        <v>499</v>
      </c>
      <c r="H6" s="15">
        <v>0</v>
      </c>
    </row>
    <row r="7" spans="1:9" x14ac:dyDescent="0.35">
      <c r="A7" t="s">
        <v>10</v>
      </c>
      <c r="B7" t="s">
        <v>14</v>
      </c>
      <c r="C7" s="11">
        <v>3850001</v>
      </c>
      <c r="D7" t="s">
        <v>15</v>
      </c>
      <c r="E7" s="13" t="s">
        <v>16</v>
      </c>
      <c r="F7">
        <v>527</v>
      </c>
      <c r="G7" s="6">
        <f t="shared" ref="G7:G13" si="0">F7</f>
        <v>527</v>
      </c>
      <c r="H7" s="15">
        <v>0</v>
      </c>
    </row>
    <row r="8" spans="1:9" x14ac:dyDescent="0.35">
      <c r="A8" t="s">
        <v>10</v>
      </c>
      <c r="B8" t="s">
        <v>17</v>
      </c>
      <c r="C8" s="11">
        <v>3850002</v>
      </c>
      <c r="D8" t="s">
        <v>18</v>
      </c>
      <c r="E8" s="13" t="s">
        <v>19</v>
      </c>
      <c r="F8">
        <v>570</v>
      </c>
      <c r="G8" s="6">
        <f t="shared" si="0"/>
        <v>570</v>
      </c>
      <c r="H8" s="15">
        <v>0</v>
      </c>
    </row>
    <row r="9" spans="1:9" x14ac:dyDescent="0.35">
      <c r="A9" t="s">
        <v>10</v>
      </c>
      <c r="B9" t="s">
        <v>20</v>
      </c>
      <c r="C9" s="11">
        <v>3850003</v>
      </c>
      <c r="D9" t="s">
        <v>21</v>
      </c>
      <c r="E9" s="13" t="s">
        <v>22</v>
      </c>
      <c r="F9">
        <v>650</v>
      </c>
      <c r="G9" s="6">
        <f t="shared" si="0"/>
        <v>650</v>
      </c>
      <c r="H9" s="15">
        <v>0</v>
      </c>
    </row>
    <row r="10" spans="1:9" x14ac:dyDescent="0.35">
      <c r="A10" t="s">
        <v>10</v>
      </c>
      <c r="B10" t="s">
        <v>23</v>
      </c>
      <c r="C10" s="11">
        <v>3850004</v>
      </c>
      <c r="D10" t="s">
        <v>24</v>
      </c>
      <c r="E10" s="13" t="s">
        <v>25</v>
      </c>
      <c r="F10">
        <v>678</v>
      </c>
      <c r="G10" s="6">
        <f t="shared" si="0"/>
        <v>678</v>
      </c>
      <c r="H10" s="15">
        <v>0</v>
      </c>
    </row>
    <row r="11" spans="1:9" x14ac:dyDescent="0.35">
      <c r="A11" t="s">
        <v>10</v>
      </c>
      <c r="B11" t="s">
        <v>26</v>
      </c>
      <c r="C11" s="11">
        <v>3850005</v>
      </c>
      <c r="D11" t="s">
        <v>27</v>
      </c>
      <c r="E11" s="13" t="s">
        <v>28</v>
      </c>
      <c r="F11">
        <v>745</v>
      </c>
      <c r="G11" s="6">
        <f t="shared" si="0"/>
        <v>745</v>
      </c>
      <c r="H11" s="15">
        <v>0</v>
      </c>
    </row>
    <row r="12" spans="1:9" x14ac:dyDescent="0.35">
      <c r="A12" t="s">
        <v>10</v>
      </c>
      <c r="B12" t="s">
        <v>29</v>
      </c>
      <c r="C12" s="11">
        <v>3850037</v>
      </c>
      <c r="D12" t="s">
        <v>30</v>
      </c>
      <c r="E12" s="13">
        <v>5411692100322</v>
      </c>
      <c r="F12">
        <v>616</v>
      </c>
      <c r="G12" s="6">
        <f t="shared" si="0"/>
        <v>616</v>
      </c>
      <c r="H12" s="15">
        <v>0</v>
      </c>
    </row>
    <row r="13" spans="1:9" x14ac:dyDescent="0.35">
      <c r="A13" t="s">
        <v>31</v>
      </c>
      <c r="B13" t="s">
        <v>32</v>
      </c>
      <c r="C13" s="11">
        <v>3200794</v>
      </c>
      <c r="D13" t="s">
        <v>33</v>
      </c>
      <c r="E13" s="13">
        <v>5411692039080</v>
      </c>
      <c r="F13">
        <v>374</v>
      </c>
      <c r="G13" s="6">
        <f t="shared" si="0"/>
        <v>374</v>
      </c>
      <c r="H13" s="15">
        <v>0</v>
      </c>
    </row>
    <row r="14" spans="1:9" x14ac:dyDescent="0.35">
      <c r="A14" t="s">
        <v>31</v>
      </c>
      <c r="B14" t="s">
        <v>34</v>
      </c>
      <c r="C14" s="11">
        <v>3200795</v>
      </c>
      <c r="D14" t="s">
        <v>35</v>
      </c>
      <c r="E14" s="13">
        <v>5411692039097</v>
      </c>
      <c r="F14">
        <v>413</v>
      </c>
      <c r="G14" s="6">
        <v>413</v>
      </c>
      <c r="H14" s="15">
        <v>0</v>
      </c>
    </row>
    <row r="15" spans="1:9" x14ac:dyDescent="0.35">
      <c r="A15" t="s">
        <v>31</v>
      </c>
      <c r="B15" t="s">
        <v>36</v>
      </c>
      <c r="C15" s="11">
        <v>3200796</v>
      </c>
      <c r="D15" s="10" t="s">
        <v>37</v>
      </c>
      <c r="E15" s="13">
        <v>5411692039103</v>
      </c>
      <c r="F15">
        <v>507</v>
      </c>
      <c r="G15" s="6">
        <v>507</v>
      </c>
      <c r="H15" s="15">
        <v>0</v>
      </c>
    </row>
    <row r="16" spans="1:9" x14ac:dyDescent="0.35">
      <c r="A16" t="s">
        <v>31</v>
      </c>
      <c r="B16" t="s">
        <v>38</v>
      </c>
      <c r="C16" s="11">
        <v>3200797</v>
      </c>
      <c r="D16" t="s">
        <v>39</v>
      </c>
      <c r="E16" s="13">
        <v>5411692039110</v>
      </c>
      <c r="F16">
        <v>560</v>
      </c>
      <c r="G16" s="6">
        <v>560</v>
      </c>
      <c r="H16" s="15">
        <v>0</v>
      </c>
    </row>
    <row r="17" spans="1:8" x14ac:dyDescent="0.35">
      <c r="A17" t="s">
        <v>31</v>
      </c>
      <c r="B17" t="s">
        <v>40</v>
      </c>
      <c r="C17" s="11">
        <v>3201713</v>
      </c>
      <c r="D17" t="s">
        <v>41</v>
      </c>
      <c r="E17" s="13">
        <v>5411692146672</v>
      </c>
      <c r="F17">
        <v>413</v>
      </c>
      <c r="G17" s="6">
        <v>413</v>
      </c>
      <c r="H17" s="15">
        <v>0</v>
      </c>
    </row>
    <row r="18" spans="1:8" x14ac:dyDescent="0.35">
      <c r="A18" t="s">
        <v>31</v>
      </c>
      <c r="B18" t="s">
        <v>42</v>
      </c>
      <c r="C18" s="11">
        <v>3200798</v>
      </c>
      <c r="D18" t="s">
        <v>43</v>
      </c>
      <c r="E18" s="13">
        <v>5411692039127</v>
      </c>
      <c r="F18">
        <v>568</v>
      </c>
      <c r="G18" s="6">
        <v>568</v>
      </c>
      <c r="H18" s="15">
        <v>0</v>
      </c>
    </row>
    <row r="19" spans="1:8" x14ac:dyDescent="0.35">
      <c r="A19" t="s">
        <v>31</v>
      </c>
      <c r="B19" t="s">
        <v>44</v>
      </c>
      <c r="C19" s="11">
        <v>3200799</v>
      </c>
      <c r="D19" t="s">
        <v>45</v>
      </c>
      <c r="E19" s="13" t="s">
        <v>46</v>
      </c>
      <c r="F19">
        <v>910</v>
      </c>
      <c r="G19" s="6">
        <f>F19</f>
        <v>910</v>
      </c>
      <c r="H19" s="15">
        <v>0</v>
      </c>
    </row>
    <row r="20" spans="1:8" x14ac:dyDescent="0.35">
      <c r="A20" t="s">
        <v>47</v>
      </c>
      <c r="B20" t="s">
        <v>48</v>
      </c>
      <c r="C20" s="11" t="s">
        <v>49</v>
      </c>
      <c r="D20" t="s">
        <v>50</v>
      </c>
      <c r="E20" s="13" t="s">
        <v>51</v>
      </c>
      <c r="F20">
        <v>1112</v>
      </c>
      <c r="G20" s="6">
        <f>F20</f>
        <v>1112</v>
      </c>
      <c r="H20" s="15">
        <v>0</v>
      </c>
    </row>
    <row r="21" spans="1:8" x14ac:dyDescent="0.35">
      <c r="A21" t="s">
        <v>52</v>
      </c>
      <c r="B21" t="s">
        <v>53</v>
      </c>
      <c r="C21" s="11">
        <v>3850009</v>
      </c>
      <c r="D21" t="s">
        <v>54</v>
      </c>
      <c r="E21" s="13" t="s">
        <v>55</v>
      </c>
      <c r="F21">
        <v>820</v>
      </c>
      <c r="G21" s="6">
        <f>F21</f>
        <v>820</v>
      </c>
      <c r="H21" s="15">
        <v>0</v>
      </c>
    </row>
    <row r="22" spans="1:8" x14ac:dyDescent="0.35">
      <c r="A22" t="s">
        <v>52</v>
      </c>
      <c r="B22" t="s">
        <v>56</v>
      </c>
      <c r="C22" s="11">
        <v>3850010</v>
      </c>
      <c r="D22" t="s">
        <v>57</v>
      </c>
      <c r="E22" s="13" t="s">
        <v>58</v>
      </c>
      <c r="F22">
        <v>995</v>
      </c>
      <c r="G22" s="6">
        <f t="shared" ref="G22:G27" si="1">F22</f>
        <v>995</v>
      </c>
      <c r="H22" s="15">
        <v>0</v>
      </c>
    </row>
    <row r="23" spans="1:8" x14ac:dyDescent="0.35">
      <c r="A23" t="s">
        <v>52</v>
      </c>
      <c r="B23" t="s">
        <v>59</v>
      </c>
      <c r="C23" s="11">
        <v>3850011</v>
      </c>
      <c r="D23" t="s">
        <v>60</v>
      </c>
      <c r="E23" s="13" t="s">
        <v>61</v>
      </c>
      <c r="F23">
        <v>1195</v>
      </c>
      <c r="G23" s="6">
        <f t="shared" si="1"/>
        <v>1195</v>
      </c>
      <c r="H23" s="15">
        <v>0</v>
      </c>
    </row>
    <row r="24" spans="1:8" x14ac:dyDescent="0.35">
      <c r="A24" t="s">
        <v>52</v>
      </c>
      <c r="B24" t="s">
        <v>62</v>
      </c>
      <c r="C24" s="11">
        <v>3850012</v>
      </c>
      <c r="D24" t="s">
        <v>63</v>
      </c>
      <c r="E24" s="13" t="s">
        <v>64</v>
      </c>
      <c r="F24">
        <v>1459</v>
      </c>
      <c r="G24" s="6">
        <f t="shared" si="1"/>
        <v>1459</v>
      </c>
      <c r="H24" s="15">
        <v>0</v>
      </c>
    </row>
    <row r="25" spans="1:8" x14ac:dyDescent="0.35">
      <c r="A25" t="s">
        <v>52</v>
      </c>
      <c r="B25" t="s">
        <v>65</v>
      </c>
      <c r="C25" s="11">
        <v>3850016</v>
      </c>
      <c r="D25" t="s">
        <v>66</v>
      </c>
      <c r="E25" s="13">
        <v>5411692071059</v>
      </c>
      <c r="F25">
        <v>711</v>
      </c>
      <c r="G25" s="6">
        <f t="shared" si="1"/>
        <v>711</v>
      </c>
      <c r="H25" s="15">
        <v>0</v>
      </c>
    </row>
    <row r="26" spans="1:8" x14ac:dyDescent="0.35">
      <c r="A26" t="s">
        <v>52</v>
      </c>
      <c r="B26" t="s">
        <v>67</v>
      </c>
      <c r="C26" s="11">
        <v>3850017</v>
      </c>
      <c r="D26" t="s">
        <v>68</v>
      </c>
      <c r="E26" s="13">
        <v>5411692071080</v>
      </c>
      <c r="F26">
        <v>915</v>
      </c>
      <c r="G26" s="6">
        <f t="shared" si="1"/>
        <v>915</v>
      </c>
      <c r="H26" s="15">
        <v>0</v>
      </c>
    </row>
    <row r="27" spans="1:8" x14ac:dyDescent="0.35">
      <c r="A27" t="s">
        <v>52</v>
      </c>
      <c r="B27" t="s">
        <v>69</v>
      </c>
      <c r="C27" s="11">
        <v>3850018</v>
      </c>
      <c r="D27" t="s">
        <v>70</v>
      </c>
      <c r="E27" s="13">
        <v>5411692071097</v>
      </c>
      <c r="F27">
        <v>1308</v>
      </c>
      <c r="G27" s="6">
        <f t="shared" si="1"/>
        <v>1308</v>
      </c>
      <c r="H27" s="15">
        <v>0</v>
      </c>
    </row>
    <row r="28" spans="1:8" x14ac:dyDescent="0.35">
      <c r="A28" t="s">
        <v>52</v>
      </c>
      <c r="B28" t="s">
        <v>71</v>
      </c>
      <c r="C28" s="11">
        <v>3850013</v>
      </c>
      <c r="D28" t="s">
        <v>72</v>
      </c>
      <c r="E28" s="13">
        <v>5411692062651</v>
      </c>
      <c r="F28" s="6">
        <v>965</v>
      </c>
      <c r="G28" s="6">
        <v>965</v>
      </c>
      <c r="H28" s="15">
        <v>0</v>
      </c>
    </row>
    <row r="29" spans="1:8" x14ac:dyDescent="0.35">
      <c r="A29" t="s">
        <v>52</v>
      </c>
      <c r="B29" t="s">
        <v>73</v>
      </c>
      <c r="C29" s="11">
        <v>3850014</v>
      </c>
      <c r="D29" t="s">
        <v>74</v>
      </c>
      <c r="E29" s="13">
        <v>5411692062668</v>
      </c>
      <c r="F29" s="6">
        <v>1233</v>
      </c>
      <c r="G29" s="6">
        <v>1233</v>
      </c>
      <c r="H29" s="15">
        <v>0</v>
      </c>
    </row>
    <row r="30" spans="1:8" x14ac:dyDescent="0.35">
      <c r="A30" t="s">
        <v>52</v>
      </c>
      <c r="B30" t="s">
        <v>75</v>
      </c>
      <c r="C30" s="11">
        <v>3850015</v>
      </c>
      <c r="D30" t="s">
        <v>76</v>
      </c>
      <c r="E30" s="13">
        <v>5411692062675</v>
      </c>
      <c r="F30" s="6">
        <v>1607</v>
      </c>
      <c r="G30" s="6">
        <v>1607</v>
      </c>
      <c r="H30" s="15">
        <v>0</v>
      </c>
    </row>
    <row r="31" spans="1:8" x14ac:dyDescent="0.35">
      <c r="A31" t="s">
        <v>47</v>
      </c>
      <c r="B31" t="s">
        <v>77</v>
      </c>
      <c r="C31" s="11" t="s">
        <v>78</v>
      </c>
      <c r="D31" t="s">
        <v>79</v>
      </c>
      <c r="E31" s="13" t="s">
        <v>80</v>
      </c>
      <c r="F31">
        <v>1781</v>
      </c>
      <c r="G31" s="6">
        <f>F31</f>
        <v>1781</v>
      </c>
      <c r="H31" s="15">
        <v>0</v>
      </c>
    </row>
    <row r="32" spans="1:8" x14ac:dyDescent="0.35">
      <c r="A32" t="s">
        <v>47</v>
      </c>
      <c r="B32" t="s">
        <v>81</v>
      </c>
      <c r="C32" s="11" t="s">
        <v>82</v>
      </c>
      <c r="D32" t="s">
        <v>83</v>
      </c>
      <c r="E32" s="13" t="s">
        <v>84</v>
      </c>
      <c r="F32">
        <v>2633</v>
      </c>
      <c r="G32" s="6">
        <f t="shared" ref="G32:G33" si="2">F32</f>
        <v>2633</v>
      </c>
      <c r="H32" s="15">
        <v>0</v>
      </c>
    </row>
    <row r="33" spans="1:9" x14ac:dyDescent="0.35">
      <c r="A33" t="s">
        <v>47</v>
      </c>
      <c r="B33" t="s">
        <v>85</v>
      </c>
      <c r="C33" s="11" t="s">
        <v>86</v>
      </c>
      <c r="D33" t="s">
        <v>87</v>
      </c>
      <c r="E33" s="13" t="s">
        <v>88</v>
      </c>
      <c r="F33">
        <v>3849</v>
      </c>
      <c r="G33" s="6">
        <f t="shared" si="2"/>
        <v>3849</v>
      </c>
      <c r="H33" s="15">
        <v>0</v>
      </c>
    </row>
    <row r="34" spans="1:9" x14ac:dyDescent="0.35">
      <c r="A34" t="s">
        <v>47</v>
      </c>
      <c r="B34" t="s">
        <v>89</v>
      </c>
      <c r="C34" s="11" t="s">
        <v>90</v>
      </c>
      <c r="D34" t="s">
        <v>91</v>
      </c>
      <c r="E34" s="13" t="s">
        <v>92</v>
      </c>
      <c r="F34">
        <v>6439</v>
      </c>
      <c r="G34" s="6">
        <f>F34</f>
        <v>6439</v>
      </c>
      <c r="H34" s="15">
        <v>0</v>
      </c>
      <c r="I34" t="s">
        <v>93</v>
      </c>
    </row>
    <row r="35" spans="1:9" x14ac:dyDescent="0.35">
      <c r="A35" t="s">
        <v>47</v>
      </c>
      <c r="B35" t="s">
        <v>94</v>
      </c>
      <c r="C35" s="11" t="s">
        <v>95</v>
      </c>
      <c r="D35" t="s">
        <v>96</v>
      </c>
      <c r="E35" s="13" t="s">
        <v>97</v>
      </c>
      <c r="F35">
        <v>7906</v>
      </c>
      <c r="G35" s="6">
        <f>F35</f>
        <v>7906</v>
      </c>
      <c r="H35" s="15">
        <v>0</v>
      </c>
      <c r="I35" t="s">
        <v>93</v>
      </c>
    </row>
    <row r="36" spans="1:9" x14ac:dyDescent="0.35">
      <c r="A36" t="s">
        <v>47</v>
      </c>
      <c r="B36" t="s">
        <v>98</v>
      </c>
      <c r="C36" s="11" t="s">
        <v>99</v>
      </c>
      <c r="D36" t="s">
        <v>100</v>
      </c>
      <c r="E36" s="13" t="s">
        <v>101</v>
      </c>
      <c r="F36">
        <v>9532</v>
      </c>
      <c r="G36" s="6">
        <f>F36</f>
        <v>9532</v>
      </c>
      <c r="H36" s="15">
        <v>0</v>
      </c>
      <c r="I36" t="s">
        <v>93</v>
      </c>
    </row>
    <row r="37" spans="1:9" x14ac:dyDescent="0.35">
      <c r="A37" t="s">
        <v>102</v>
      </c>
      <c r="B37" t="s">
        <v>103</v>
      </c>
      <c r="C37" s="11" t="s">
        <v>104</v>
      </c>
      <c r="D37" t="s">
        <v>105</v>
      </c>
      <c r="E37" s="13" t="s">
        <v>106</v>
      </c>
      <c r="F37">
        <v>5849</v>
      </c>
      <c r="G37" s="6">
        <f>F37*1.01</f>
        <v>5907.49</v>
      </c>
      <c r="H37" s="15">
        <v>0.01</v>
      </c>
    </row>
    <row r="38" spans="1:9" x14ac:dyDescent="0.35">
      <c r="A38" t="s">
        <v>102</v>
      </c>
      <c r="B38" t="s">
        <v>107</v>
      </c>
      <c r="C38" s="11" t="s">
        <v>108</v>
      </c>
      <c r="D38" t="s">
        <v>109</v>
      </c>
      <c r="E38" s="13" t="s">
        <v>110</v>
      </c>
      <c r="F38">
        <v>6864</v>
      </c>
      <c r="G38" s="6">
        <f>F38*1.01</f>
        <v>6932.64</v>
      </c>
      <c r="H38" s="15">
        <v>0.01</v>
      </c>
    </row>
    <row r="39" spans="1:9" x14ac:dyDescent="0.35">
      <c r="A39" t="s">
        <v>102</v>
      </c>
      <c r="B39" t="s">
        <v>111</v>
      </c>
      <c r="C39" s="11" t="s">
        <v>112</v>
      </c>
      <c r="D39" t="s">
        <v>113</v>
      </c>
      <c r="E39" s="13" t="s">
        <v>114</v>
      </c>
      <c r="F39">
        <v>7878</v>
      </c>
      <c r="G39" s="6">
        <f t="shared" ref="G39:G40" si="3">F39</f>
        <v>7878</v>
      </c>
      <c r="H39" s="15">
        <v>0</v>
      </c>
    </row>
    <row r="40" spans="1:9" x14ac:dyDescent="0.35">
      <c r="A40" t="s">
        <v>102</v>
      </c>
      <c r="B40" t="s">
        <v>115</v>
      </c>
      <c r="C40" s="11" t="s">
        <v>116</v>
      </c>
      <c r="D40" t="s">
        <v>117</v>
      </c>
      <c r="E40" s="13" t="s">
        <v>118</v>
      </c>
      <c r="F40">
        <v>9244</v>
      </c>
      <c r="G40" s="6">
        <f t="shared" si="3"/>
        <v>9244</v>
      </c>
      <c r="H40" s="15">
        <v>0</v>
      </c>
    </row>
    <row r="41" spans="1:9" x14ac:dyDescent="0.35">
      <c r="A41" t="s">
        <v>102</v>
      </c>
      <c r="B41" t="s">
        <v>119</v>
      </c>
      <c r="C41" s="11" t="s">
        <v>120</v>
      </c>
      <c r="D41" t="s">
        <v>121</v>
      </c>
      <c r="E41" s="13" t="s">
        <v>122</v>
      </c>
      <c r="F41">
        <v>9822</v>
      </c>
      <c r="G41" s="6">
        <f>F41*1.01</f>
        <v>9920.2199999999993</v>
      </c>
      <c r="H41" s="15">
        <v>0.01</v>
      </c>
    </row>
    <row r="42" spans="1:9" x14ac:dyDescent="0.35">
      <c r="A42" t="s">
        <v>102</v>
      </c>
      <c r="B42" t="s">
        <v>123</v>
      </c>
      <c r="C42" s="11" t="s">
        <v>124</v>
      </c>
      <c r="D42" t="s">
        <v>125</v>
      </c>
      <c r="E42" s="13" t="s">
        <v>126</v>
      </c>
      <c r="F42">
        <v>13405</v>
      </c>
      <c r="G42" s="6">
        <f>F42</f>
        <v>13405</v>
      </c>
      <c r="H42" s="15">
        <v>0</v>
      </c>
    </row>
    <row r="43" spans="1:9" x14ac:dyDescent="0.35">
      <c r="A43" t="s">
        <v>127</v>
      </c>
      <c r="B43" t="s">
        <v>128</v>
      </c>
      <c r="C43" s="11" t="s">
        <v>129</v>
      </c>
      <c r="D43" t="s">
        <v>130</v>
      </c>
      <c r="E43" s="13" t="s">
        <v>131</v>
      </c>
      <c r="F43">
        <v>721</v>
      </c>
      <c r="G43" s="6">
        <f t="shared" ref="G43:G57" si="4">F43</f>
        <v>721</v>
      </c>
      <c r="H43" s="15">
        <v>0</v>
      </c>
    </row>
    <row r="44" spans="1:9" x14ac:dyDescent="0.35">
      <c r="A44" t="s">
        <v>127</v>
      </c>
      <c r="B44" t="s">
        <v>132</v>
      </c>
      <c r="C44" s="11" t="s">
        <v>133</v>
      </c>
      <c r="D44" t="s">
        <v>134</v>
      </c>
      <c r="E44" s="13" t="s">
        <v>135</v>
      </c>
      <c r="F44">
        <v>878</v>
      </c>
      <c r="G44" s="6">
        <f t="shared" si="4"/>
        <v>878</v>
      </c>
      <c r="H44" s="15">
        <v>0</v>
      </c>
    </row>
    <row r="45" spans="1:9" x14ac:dyDescent="0.35">
      <c r="A45" t="s">
        <v>127</v>
      </c>
      <c r="B45" t="s">
        <v>136</v>
      </c>
      <c r="C45" s="11" t="s">
        <v>137</v>
      </c>
      <c r="D45" t="s">
        <v>138</v>
      </c>
      <c r="E45" s="13" t="s">
        <v>139</v>
      </c>
      <c r="F45">
        <v>1015</v>
      </c>
      <c r="G45" s="6">
        <f t="shared" si="4"/>
        <v>1015</v>
      </c>
      <c r="H45" s="15">
        <v>0</v>
      </c>
    </row>
    <row r="46" spans="1:9" x14ac:dyDescent="0.35">
      <c r="A46" t="s">
        <v>127</v>
      </c>
      <c r="B46" t="s">
        <v>140</v>
      </c>
      <c r="C46" s="11" t="s">
        <v>141</v>
      </c>
      <c r="D46" t="s">
        <v>142</v>
      </c>
      <c r="E46" s="13" t="s">
        <v>143</v>
      </c>
      <c r="F46">
        <v>1266</v>
      </c>
      <c r="G46" s="6">
        <f t="shared" si="4"/>
        <v>1266</v>
      </c>
      <c r="H46" s="15">
        <v>0</v>
      </c>
    </row>
    <row r="47" spans="1:9" x14ac:dyDescent="0.35">
      <c r="A47" t="s">
        <v>127</v>
      </c>
      <c r="B47" t="s">
        <v>144</v>
      </c>
      <c r="C47" s="11" t="s">
        <v>145</v>
      </c>
      <c r="D47" t="s">
        <v>146</v>
      </c>
      <c r="E47" s="13" t="s">
        <v>147</v>
      </c>
      <c r="F47">
        <v>1647</v>
      </c>
      <c r="G47" s="6">
        <f t="shared" si="4"/>
        <v>1647</v>
      </c>
      <c r="H47" s="15">
        <v>0</v>
      </c>
    </row>
    <row r="48" spans="1:9" x14ac:dyDescent="0.35">
      <c r="A48" t="s">
        <v>127</v>
      </c>
      <c r="B48" t="s">
        <v>148</v>
      </c>
      <c r="C48" s="11" t="s">
        <v>149</v>
      </c>
      <c r="D48" t="s">
        <v>150</v>
      </c>
      <c r="E48" s="13" t="s">
        <v>151</v>
      </c>
      <c r="F48">
        <v>2134</v>
      </c>
      <c r="G48" s="6">
        <f t="shared" si="4"/>
        <v>2134</v>
      </c>
      <c r="H48" s="15">
        <v>0</v>
      </c>
    </row>
    <row r="49" spans="1:9" x14ac:dyDescent="0.35">
      <c r="A49" t="s">
        <v>127</v>
      </c>
      <c r="B49" t="s">
        <v>152</v>
      </c>
      <c r="C49" s="11" t="s">
        <v>153</v>
      </c>
      <c r="D49" t="s">
        <v>154</v>
      </c>
      <c r="E49" s="13" t="s">
        <v>155</v>
      </c>
      <c r="F49">
        <v>2792</v>
      </c>
      <c r="G49" s="6">
        <f t="shared" si="4"/>
        <v>2792</v>
      </c>
      <c r="H49" s="15">
        <v>0</v>
      </c>
    </row>
    <row r="50" spans="1:9" x14ac:dyDescent="0.35">
      <c r="A50" t="s">
        <v>127</v>
      </c>
      <c r="B50" t="s">
        <v>156</v>
      </c>
      <c r="C50" s="11" t="s">
        <v>157</v>
      </c>
      <c r="D50" t="s">
        <v>158</v>
      </c>
      <c r="E50" s="13" t="s">
        <v>159</v>
      </c>
      <c r="F50">
        <v>3432</v>
      </c>
      <c r="G50" s="6">
        <f t="shared" si="4"/>
        <v>3432</v>
      </c>
      <c r="H50" s="15">
        <v>0</v>
      </c>
    </row>
    <row r="51" spans="1:9" x14ac:dyDescent="0.35">
      <c r="A51" t="s">
        <v>127</v>
      </c>
      <c r="B51" t="s">
        <v>160</v>
      </c>
      <c r="C51" s="11" t="s">
        <v>161</v>
      </c>
      <c r="D51" t="s">
        <v>162</v>
      </c>
      <c r="E51" s="13" t="s">
        <v>163</v>
      </c>
      <c r="F51">
        <v>4880</v>
      </c>
      <c r="G51" s="6">
        <f t="shared" si="4"/>
        <v>4880</v>
      </c>
      <c r="H51" s="15">
        <v>0</v>
      </c>
    </row>
    <row r="52" spans="1:9" x14ac:dyDescent="0.35">
      <c r="A52" t="s">
        <v>127</v>
      </c>
      <c r="B52" t="s">
        <v>164</v>
      </c>
      <c r="C52" s="11" t="s">
        <v>165</v>
      </c>
      <c r="D52" t="s">
        <v>166</v>
      </c>
      <c r="E52" s="13" t="s">
        <v>167</v>
      </c>
      <c r="F52">
        <v>5848</v>
      </c>
      <c r="G52" s="6">
        <f t="shared" si="4"/>
        <v>5848</v>
      </c>
      <c r="H52" s="15">
        <v>0</v>
      </c>
    </row>
    <row r="53" spans="1:9" x14ac:dyDescent="0.35">
      <c r="A53" t="s">
        <v>127</v>
      </c>
      <c r="B53" t="s">
        <v>168</v>
      </c>
      <c r="C53" s="11" t="s">
        <v>169</v>
      </c>
      <c r="D53" t="s">
        <v>170</v>
      </c>
      <c r="E53" s="13" t="s">
        <v>171</v>
      </c>
      <c r="F53">
        <v>7017</v>
      </c>
      <c r="G53" s="6">
        <f t="shared" si="4"/>
        <v>7017</v>
      </c>
      <c r="H53" s="15">
        <v>0</v>
      </c>
    </row>
    <row r="54" spans="1:9" x14ac:dyDescent="0.35">
      <c r="A54" t="s">
        <v>127</v>
      </c>
      <c r="B54" t="s">
        <v>172</v>
      </c>
      <c r="C54" s="11" t="s">
        <v>173</v>
      </c>
      <c r="D54" t="s">
        <v>174</v>
      </c>
      <c r="E54" s="13" t="s">
        <v>175</v>
      </c>
      <c r="F54">
        <v>1399</v>
      </c>
      <c r="G54" s="6">
        <f t="shared" si="4"/>
        <v>1399</v>
      </c>
      <c r="H54" s="15">
        <v>0</v>
      </c>
      <c r="I54" t="s">
        <v>93</v>
      </c>
    </row>
    <row r="55" spans="1:9" x14ac:dyDescent="0.35">
      <c r="A55" t="s">
        <v>127</v>
      </c>
      <c r="B55" t="s">
        <v>176</v>
      </c>
      <c r="C55" s="11" t="s">
        <v>177</v>
      </c>
      <c r="D55" t="s">
        <v>178</v>
      </c>
      <c r="E55" s="13" t="s">
        <v>179</v>
      </c>
      <c r="F55">
        <v>1859</v>
      </c>
      <c r="G55" s="6">
        <f t="shared" si="4"/>
        <v>1859</v>
      </c>
      <c r="H55" s="15">
        <v>0</v>
      </c>
      <c r="I55" t="s">
        <v>93</v>
      </c>
    </row>
    <row r="56" spans="1:9" x14ac:dyDescent="0.35">
      <c r="A56" t="s">
        <v>127</v>
      </c>
      <c r="B56" t="s">
        <v>180</v>
      </c>
      <c r="C56" s="11" t="s">
        <v>181</v>
      </c>
      <c r="D56" t="s">
        <v>182</v>
      </c>
      <c r="E56" s="13" t="s">
        <v>183</v>
      </c>
      <c r="F56">
        <v>2416</v>
      </c>
      <c r="G56" s="6">
        <f t="shared" si="4"/>
        <v>2416</v>
      </c>
      <c r="H56" s="15">
        <v>0</v>
      </c>
      <c r="I56" t="s">
        <v>93</v>
      </c>
    </row>
    <row r="57" spans="1:9" x14ac:dyDescent="0.35">
      <c r="A57" t="s">
        <v>127</v>
      </c>
      <c r="B57" t="s">
        <v>184</v>
      </c>
      <c r="C57" s="11" t="s">
        <v>185</v>
      </c>
      <c r="D57" t="s">
        <v>186</v>
      </c>
      <c r="E57" s="13" t="s">
        <v>187</v>
      </c>
      <c r="F57">
        <v>2844</v>
      </c>
      <c r="G57" s="6">
        <f t="shared" si="4"/>
        <v>2844</v>
      </c>
      <c r="H57" s="15">
        <v>0</v>
      </c>
      <c r="I57" t="s">
        <v>93</v>
      </c>
    </row>
    <row r="58" spans="1:9" x14ac:dyDescent="0.35">
      <c r="A58" t="s">
        <v>188</v>
      </c>
      <c r="C58" s="11">
        <v>3105071</v>
      </c>
      <c r="D58" t="s">
        <v>189</v>
      </c>
      <c r="E58" s="13">
        <v>5414849095847</v>
      </c>
      <c r="F58">
        <v>85</v>
      </c>
      <c r="G58" s="6">
        <f>F58*1.17</f>
        <v>99.449999999999989</v>
      </c>
      <c r="H58" s="16">
        <v>0.17346570453932567</v>
      </c>
    </row>
    <row r="59" spans="1:9" x14ac:dyDescent="0.35">
      <c r="A59" t="s">
        <v>188</v>
      </c>
      <c r="C59" s="11">
        <v>3024550</v>
      </c>
      <c r="D59" t="s">
        <v>190</v>
      </c>
      <c r="E59" s="13">
        <v>5411692092573</v>
      </c>
      <c r="F59">
        <v>120</v>
      </c>
      <c r="G59" s="6">
        <f>F59*1.1</f>
        <v>132</v>
      </c>
      <c r="H59" s="16">
        <v>0.10304444085045888</v>
      </c>
    </row>
    <row r="60" spans="1:9" x14ac:dyDescent="0.35">
      <c r="A60" t="s">
        <v>191</v>
      </c>
      <c r="B60" t="s">
        <v>192</v>
      </c>
      <c r="C60" s="11" t="s">
        <v>193</v>
      </c>
      <c r="D60" t="s">
        <v>194</v>
      </c>
      <c r="E60" s="13" t="s">
        <v>195</v>
      </c>
      <c r="F60">
        <v>1696</v>
      </c>
      <c r="G60" s="6">
        <f>F60*1.05</f>
        <v>1780.8000000000002</v>
      </c>
      <c r="H60" s="16">
        <v>0.05</v>
      </c>
    </row>
    <row r="61" spans="1:9" x14ac:dyDescent="0.35">
      <c r="A61" t="s">
        <v>191</v>
      </c>
      <c r="B61" t="s">
        <v>196</v>
      </c>
      <c r="C61" s="11" t="s">
        <v>197</v>
      </c>
      <c r="D61" t="s">
        <v>198</v>
      </c>
      <c r="E61" s="13" t="s">
        <v>195</v>
      </c>
      <c r="F61">
        <v>1920</v>
      </c>
      <c r="G61" s="6">
        <f t="shared" ref="G61:G68" si="5">F61*1.05</f>
        <v>2016</v>
      </c>
      <c r="H61" s="16">
        <v>0.05</v>
      </c>
    </row>
    <row r="62" spans="1:9" x14ac:dyDescent="0.35">
      <c r="A62" t="s">
        <v>191</v>
      </c>
      <c r="B62" t="s">
        <v>199</v>
      </c>
      <c r="C62" s="11" t="s">
        <v>200</v>
      </c>
      <c r="D62" t="s">
        <v>201</v>
      </c>
      <c r="E62" s="13" t="s">
        <v>195</v>
      </c>
      <c r="F62">
        <v>2561</v>
      </c>
      <c r="G62" s="6">
        <f t="shared" si="5"/>
        <v>2689.05</v>
      </c>
      <c r="H62" s="16">
        <v>0.05</v>
      </c>
    </row>
    <row r="63" spans="1:9" x14ac:dyDescent="0.35">
      <c r="A63" t="s">
        <v>191</v>
      </c>
      <c r="B63" t="s">
        <v>202</v>
      </c>
      <c r="C63" s="11" t="s">
        <v>203</v>
      </c>
      <c r="D63" t="s">
        <v>204</v>
      </c>
      <c r="E63" s="13" t="s">
        <v>195</v>
      </c>
      <c r="F63">
        <v>1936</v>
      </c>
      <c r="G63" s="6">
        <f t="shared" si="5"/>
        <v>2032.8000000000002</v>
      </c>
      <c r="H63" s="16">
        <v>0.05</v>
      </c>
    </row>
    <row r="64" spans="1:9" x14ac:dyDescent="0.35">
      <c r="A64" t="s">
        <v>191</v>
      </c>
      <c r="B64" t="s">
        <v>205</v>
      </c>
      <c r="C64" s="11" t="s">
        <v>206</v>
      </c>
      <c r="D64" t="s">
        <v>207</v>
      </c>
      <c r="E64" s="13" t="s">
        <v>195</v>
      </c>
      <c r="F64">
        <v>1936</v>
      </c>
      <c r="G64" s="6">
        <f t="shared" si="5"/>
        <v>2032.8000000000002</v>
      </c>
      <c r="H64" s="16">
        <v>0.05</v>
      </c>
    </row>
    <row r="65" spans="1:8" x14ac:dyDescent="0.35">
      <c r="A65" t="s">
        <v>191</v>
      </c>
      <c r="B65" t="s">
        <v>208</v>
      </c>
      <c r="C65" s="11" t="s">
        <v>209</v>
      </c>
      <c r="D65" t="s">
        <v>210</v>
      </c>
      <c r="E65" s="13" t="s">
        <v>195</v>
      </c>
      <c r="F65">
        <v>2139</v>
      </c>
      <c r="G65" s="6">
        <f t="shared" si="5"/>
        <v>2245.9500000000003</v>
      </c>
      <c r="H65" s="16">
        <v>0.05</v>
      </c>
    </row>
    <row r="66" spans="1:8" x14ac:dyDescent="0.35">
      <c r="A66" t="s">
        <v>191</v>
      </c>
      <c r="B66" t="s">
        <v>211</v>
      </c>
      <c r="C66" s="11" t="s">
        <v>212</v>
      </c>
      <c r="D66" t="s">
        <v>213</v>
      </c>
      <c r="E66" s="13" t="s">
        <v>195</v>
      </c>
      <c r="F66">
        <v>2139</v>
      </c>
      <c r="G66" s="6">
        <f t="shared" si="5"/>
        <v>2245.9500000000003</v>
      </c>
      <c r="H66" s="16">
        <v>0.05</v>
      </c>
    </row>
    <row r="67" spans="1:8" x14ac:dyDescent="0.35">
      <c r="A67" t="s">
        <v>191</v>
      </c>
      <c r="B67" t="s">
        <v>214</v>
      </c>
      <c r="C67" s="11" t="s">
        <v>215</v>
      </c>
      <c r="D67" t="s">
        <v>216</v>
      </c>
      <c r="E67" s="13" t="s">
        <v>195</v>
      </c>
      <c r="F67">
        <v>3067</v>
      </c>
      <c r="G67" s="6">
        <f t="shared" si="5"/>
        <v>3220.35</v>
      </c>
      <c r="H67" s="16">
        <v>0.05</v>
      </c>
    </row>
    <row r="68" spans="1:8" x14ac:dyDescent="0.35">
      <c r="A68" t="s">
        <v>191</v>
      </c>
      <c r="B68" t="s">
        <v>217</v>
      </c>
      <c r="C68" s="11" t="s">
        <v>218</v>
      </c>
      <c r="D68" t="s">
        <v>219</v>
      </c>
      <c r="E68" s="13" t="s">
        <v>195</v>
      </c>
      <c r="F68">
        <v>3067</v>
      </c>
      <c r="G68" s="6">
        <f t="shared" si="5"/>
        <v>3220.35</v>
      </c>
      <c r="H68" s="16">
        <v>0.05</v>
      </c>
    </row>
    <row r="69" spans="1:8" x14ac:dyDescent="0.35">
      <c r="A69" t="s">
        <v>220</v>
      </c>
      <c r="B69" t="s">
        <v>221</v>
      </c>
      <c r="C69" s="11" t="s">
        <v>222</v>
      </c>
      <c r="D69" t="s">
        <v>223</v>
      </c>
      <c r="E69" s="13" t="s">
        <v>224</v>
      </c>
      <c r="F69">
        <v>4626</v>
      </c>
      <c r="G69" s="6">
        <f>F69</f>
        <v>4626</v>
      </c>
      <c r="H69" s="15">
        <v>0</v>
      </c>
    </row>
    <row r="70" spans="1:8" x14ac:dyDescent="0.35">
      <c r="A70" t="s">
        <v>220</v>
      </c>
      <c r="B70" t="s">
        <v>225</v>
      </c>
      <c r="C70" s="11" t="s">
        <v>226</v>
      </c>
      <c r="D70" t="s">
        <v>227</v>
      </c>
      <c r="E70" s="13" t="s">
        <v>228</v>
      </c>
      <c r="F70">
        <v>5266</v>
      </c>
      <c r="G70" s="6">
        <f t="shared" ref="G70:G97" si="6">F70</f>
        <v>5266</v>
      </c>
      <c r="H70" s="15">
        <v>0</v>
      </c>
    </row>
    <row r="71" spans="1:8" x14ac:dyDescent="0.35">
      <c r="A71" t="s">
        <v>220</v>
      </c>
      <c r="B71" t="s">
        <v>229</v>
      </c>
      <c r="C71" s="11" t="s">
        <v>230</v>
      </c>
      <c r="D71" t="s">
        <v>231</v>
      </c>
      <c r="E71" s="13" t="s">
        <v>232</v>
      </c>
      <c r="F71">
        <v>6057</v>
      </c>
      <c r="G71" s="6">
        <f t="shared" si="6"/>
        <v>6057</v>
      </c>
      <c r="H71" s="15">
        <v>0</v>
      </c>
    </row>
    <row r="72" spans="1:8" x14ac:dyDescent="0.35">
      <c r="A72" t="s">
        <v>220</v>
      </c>
      <c r="B72" t="s">
        <v>233</v>
      </c>
      <c r="C72" s="11" t="s">
        <v>234</v>
      </c>
      <c r="D72" t="s">
        <v>235</v>
      </c>
      <c r="E72" s="13" t="s">
        <v>236</v>
      </c>
      <c r="F72">
        <v>7795</v>
      </c>
      <c r="G72" s="6">
        <f t="shared" si="6"/>
        <v>7795</v>
      </c>
      <c r="H72" s="15">
        <v>0</v>
      </c>
    </row>
    <row r="73" spans="1:8" x14ac:dyDescent="0.35">
      <c r="A73" t="s">
        <v>220</v>
      </c>
      <c r="B73" t="s">
        <v>237</v>
      </c>
      <c r="C73" s="11" t="s">
        <v>238</v>
      </c>
      <c r="D73" t="s">
        <v>239</v>
      </c>
      <c r="E73" s="13" t="s">
        <v>240</v>
      </c>
      <c r="F73">
        <v>8088</v>
      </c>
      <c r="G73" s="6">
        <f t="shared" si="6"/>
        <v>8088</v>
      </c>
      <c r="H73" s="15">
        <v>0</v>
      </c>
    </row>
    <row r="74" spans="1:8" x14ac:dyDescent="0.35">
      <c r="A74" t="s">
        <v>220</v>
      </c>
      <c r="B74" t="s">
        <v>241</v>
      </c>
      <c r="C74" s="11" t="s">
        <v>242</v>
      </c>
      <c r="D74" t="s">
        <v>243</v>
      </c>
      <c r="E74" s="13" t="s">
        <v>244</v>
      </c>
      <c r="F74">
        <v>9617</v>
      </c>
      <c r="G74" s="6">
        <f t="shared" si="6"/>
        <v>9617</v>
      </c>
      <c r="H74" s="15">
        <v>0</v>
      </c>
    </row>
    <row r="75" spans="1:8" x14ac:dyDescent="0.35">
      <c r="A75" t="s">
        <v>220</v>
      </c>
      <c r="B75" t="s">
        <v>245</v>
      </c>
      <c r="C75" s="11" t="s">
        <v>246</v>
      </c>
      <c r="D75" t="s">
        <v>247</v>
      </c>
      <c r="E75" s="13" t="s">
        <v>248</v>
      </c>
      <c r="F75">
        <v>11992</v>
      </c>
      <c r="G75" s="6">
        <f t="shared" si="6"/>
        <v>11992</v>
      </c>
      <c r="H75" s="15">
        <v>0</v>
      </c>
    </row>
    <row r="76" spans="1:8" x14ac:dyDescent="0.35">
      <c r="A76" t="s">
        <v>102</v>
      </c>
      <c r="B76" t="s">
        <v>249</v>
      </c>
      <c r="C76" s="11" t="s">
        <v>250</v>
      </c>
      <c r="D76" t="s">
        <v>251</v>
      </c>
      <c r="E76" s="13" t="s">
        <v>252</v>
      </c>
      <c r="F76">
        <v>468</v>
      </c>
      <c r="G76" s="6">
        <f t="shared" si="6"/>
        <v>468</v>
      </c>
      <c r="H76" s="15">
        <v>0</v>
      </c>
    </row>
    <row r="77" spans="1:8" x14ac:dyDescent="0.35">
      <c r="A77" t="s">
        <v>102</v>
      </c>
      <c r="B77" t="s">
        <v>253</v>
      </c>
      <c r="C77" s="11" t="s">
        <v>254</v>
      </c>
      <c r="D77" t="s">
        <v>255</v>
      </c>
      <c r="E77" s="13" t="s">
        <v>256</v>
      </c>
      <c r="F77">
        <v>434</v>
      </c>
      <c r="G77" s="6">
        <f t="shared" si="6"/>
        <v>434</v>
      </c>
      <c r="H77" s="15">
        <v>0</v>
      </c>
    </row>
    <row r="78" spans="1:8" x14ac:dyDescent="0.35">
      <c r="A78" t="s">
        <v>102</v>
      </c>
      <c r="B78" t="s">
        <v>257</v>
      </c>
      <c r="C78" s="11" t="s">
        <v>258</v>
      </c>
      <c r="D78" t="s">
        <v>259</v>
      </c>
      <c r="E78" s="13" t="s">
        <v>260</v>
      </c>
      <c r="F78">
        <v>721</v>
      </c>
      <c r="G78" s="6">
        <f t="shared" si="6"/>
        <v>721</v>
      </c>
      <c r="H78" s="15">
        <v>0</v>
      </c>
    </row>
    <row r="79" spans="1:8" x14ac:dyDescent="0.35">
      <c r="A79" t="s">
        <v>102</v>
      </c>
      <c r="B79" t="s">
        <v>261</v>
      </c>
      <c r="C79" s="11" t="s">
        <v>262</v>
      </c>
      <c r="D79" t="s">
        <v>263</v>
      </c>
      <c r="E79" s="13" t="s">
        <v>264</v>
      </c>
      <c r="F79">
        <v>635</v>
      </c>
      <c r="G79" s="6">
        <f t="shared" si="6"/>
        <v>635</v>
      </c>
      <c r="H79" s="15">
        <v>0</v>
      </c>
    </row>
    <row r="80" spans="1:8" x14ac:dyDescent="0.35">
      <c r="A80" t="s">
        <v>102</v>
      </c>
      <c r="B80" t="s">
        <v>265</v>
      </c>
      <c r="C80" s="11" t="s">
        <v>266</v>
      </c>
      <c r="D80" t="s">
        <v>267</v>
      </c>
      <c r="E80" s="13" t="s">
        <v>268</v>
      </c>
      <c r="F80">
        <v>965</v>
      </c>
      <c r="G80" s="6">
        <f t="shared" si="6"/>
        <v>965</v>
      </c>
      <c r="H80" s="15">
        <v>0</v>
      </c>
    </row>
    <row r="81" spans="1:8" x14ac:dyDescent="0.35">
      <c r="A81" t="s">
        <v>102</v>
      </c>
      <c r="B81" t="s">
        <v>269</v>
      </c>
      <c r="C81" s="11" t="s">
        <v>270</v>
      </c>
      <c r="D81" t="s">
        <v>271</v>
      </c>
      <c r="E81" s="13" t="s">
        <v>272</v>
      </c>
      <c r="F81">
        <v>860</v>
      </c>
      <c r="G81" s="6">
        <f t="shared" si="6"/>
        <v>860</v>
      </c>
      <c r="H81" s="15">
        <v>0</v>
      </c>
    </row>
    <row r="82" spans="1:8" x14ac:dyDescent="0.35">
      <c r="A82" t="s">
        <v>102</v>
      </c>
      <c r="B82" t="s">
        <v>273</v>
      </c>
      <c r="C82" s="11" t="s">
        <v>274</v>
      </c>
      <c r="D82" t="s">
        <v>275</v>
      </c>
      <c r="E82" s="13" t="s">
        <v>276</v>
      </c>
      <c r="F82">
        <v>1153</v>
      </c>
      <c r="G82" s="6">
        <f t="shared" si="6"/>
        <v>1153</v>
      </c>
      <c r="H82" s="15">
        <v>0</v>
      </c>
    </row>
    <row r="83" spans="1:8" x14ac:dyDescent="0.35">
      <c r="A83" t="s">
        <v>102</v>
      </c>
      <c r="B83" t="s">
        <v>277</v>
      </c>
      <c r="C83" s="11" t="s">
        <v>278</v>
      </c>
      <c r="D83" t="s">
        <v>279</v>
      </c>
      <c r="E83" s="13" t="s">
        <v>280</v>
      </c>
      <c r="F83">
        <v>1065</v>
      </c>
      <c r="G83" s="6">
        <f t="shared" si="6"/>
        <v>1065</v>
      </c>
      <c r="H83" s="15">
        <v>0</v>
      </c>
    </row>
    <row r="84" spans="1:8" x14ac:dyDescent="0.35">
      <c r="A84" t="s">
        <v>102</v>
      </c>
      <c r="B84" t="s">
        <v>281</v>
      </c>
      <c r="C84" s="11" t="s">
        <v>282</v>
      </c>
      <c r="D84" t="s">
        <v>283</v>
      </c>
      <c r="E84" s="13" t="s">
        <v>284</v>
      </c>
      <c r="F84">
        <v>1836</v>
      </c>
      <c r="G84" s="6">
        <f t="shared" si="6"/>
        <v>1836</v>
      </c>
      <c r="H84" s="15">
        <v>0</v>
      </c>
    </row>
    <row r="85" spans="1:8" x14ac:dyDescent="0.35">
      <c r="A85" t="s">
        <v>102</v>
      </c>
      <c r="B85" t="s">
        <v>285</v>
      </c>
      <c r="C85" s="11" t="s">
        <v>286</v>
      </c>
      <c r="D85" t="s">
        <v>287</v>
      </c>
      <c r="E85" s="13" t="s">
        <v>288</v>
      </c>
      <c r="F85">
        <v>1590</v>
      </c>
      <c r="G85" s="6">
        <f t="shared" si="6"/>
        <v>1590</v>
      </c>
      <c r="H85" s="15">
        <v>0</v>
      </c>
    </row>
    <row r="86" spans="1:8" x14ac:dyDescent="0.35">
      <c r="A86" t="s">
        <v>102</v>
      </c>
      <c r="B86" t="s">
        <v>289</v>
      </c>
      <c r="C86" s="11" t="s">
        <v>290</v>
      </c>
      <c r="D86" t="s">
        <v>291</v>
      </c>
      <c r="E86" s="13" t="s">
        <v>292</v>
      </c>
      <c r="F86">
        <v>2464</v>
      </c>
      <c r="G86" s="6">
        <f t="shared" si="6"/>
        <v>2464</v>
      </c>
      <c r="H86" s="15">
        <v>0</v>
      </c>
    </row>
    <row r="87" spans="1:8" x14ac:dyDescent="0.35">
      <c r="A87" t="s">
        <v>102</v>
      </c>
      <c r="B87" t="s">
        <v>293</v>
      </c>
      <c r="C87" s="11" t="s">
        <v>294</v>
      </c>
      <c r="D87" t="s">
        <v>295</v>
      </c>
      <c r="E87" s="13" t="s">
        <v>296</v>
      </c>
      <c r="F87">
        <v>2151</v>
      </c>
      <c r="G87" s="6">
        <f t="shared" si="6"/>
        <v>2151</v>
      </c>
      <c r="H87" s="15">
        <v>0</v>
      </c>
    </row>
    <row r="88" spans="1:8" x14ac:dyDescent="0.35">
      <c r="A88" t="s">
        <v>102</v>
      </c>
      <c r="B88" t="s">
        <v>297</v>
      </c>
      <c r="C88" s="11" t="s">
        <v>298</v>
      </c>
      <c r="D88" t="s">
        <v>299</v>
      </c>
      <c r="E88" s="13" t="s">
        <v>300</v>
      </c>
      <c r="F88">
        <v>859</v>
      </c>
      <c r="G88" s="6">
        <f t="shared" si="6"/>
        <v>859</v>
      </c>
      <c r="H88" s="15">
        <v>0</v>
      </c>
    </row>
    <row r="89" spans="1:8" x14ac:dyDescent="0.35">
      <c r="A89" t="s">
        <v>102</v>
      </c>
      <c r="B89" t="s">
        <v>301</v>
      </c>
      <c r="C89" s="11" t="s">
        <v>302</v>
      </c>
      <c r="D89" t="s">
        <v>303</v>
      </c>
      <c r="E89" s="13" t="s">
        <v>304</v>
      </c>
      <c r="F89">
        <v>1240</v>
      </c>
      <c r="G89" s="6">
        <f t="shared" si="6"/>
        <v>1240</v>
      </c>
      <c r="H89" s="15">
        <v>0</v>
      </c>
    </row>
    <row r="90" spans="1:8" x14ac:dyDescent="0.35">
      <c r="A90" t="s">
        <v>102</v>
      </c>
      <c r="B90" t="s">
        <v>305</v>
      </c>
      <c r="C90" s="11" t="s">
        <v>306</v>
      </c>
      <c r="D90" t="s">
        <v>307</v>
      </c>
      <c r="E90" s="13" t="s">
        <v>308</v>
      </c>
      <c r="F90">
        <v>1354</v>
      </c>
      <c r="G90" s="6">
        <f t="shared" si="6"/>
        <v>1354</v>
      </c>
      <c r="H90" s="15">
        <v>0</v>
      </c>
    </row>
    <row r="91" spans="1:8" x14ac:dyDescent="0.35">
      <c r="A91" t="s">
        <v>102</v>
      </c>
      <c r="B91" t="s">
        <v>309</v>
      </c>
      <c r="C91" s="11" t="s">
        <v>310</v>
      </c>
      <c r="D91" t="s">
        <v>311</v>
      </c>
      <c r="E91" s="13" t="s">
        <v>312</v>
      </c>
      <c r="F91">
        <v>1530</v>
      </c>
      <c r="G91" s="6">
        <f t="shared" si="6"/>
        <v>1530</v>
      </c>
      <c r="H91" s="15">
        <v>0</v>
      </c>
    </row>
    <row r="92" spans="1:8" x14ac:dyDescent="0.35">
      <c r="A92" t="s">
        <v>102</v>
      </c>
      <c r="B92" t="s">
        <v>313</v>
      </c>
      <c r="C92" s="11" t="s">
        <v>314</v>
      </c>
      <c r="D92" t="s">
        <v>315</v>
      </c>
      <c r="E92" s="13" t="s">
        <v>316</v>
      </c>
      <c r="F92">
        <v>1866</v>
      </c>
      <c r="G92" s="6">
        <f t="shared" si="6"/>
        <v>1866</v>
      </c>
      <c r="H92" s="15">
        <v>0</v>
      </c>
    </row>
    <row r="93" spans="1:8" x14ac:dyDescent="0.35">
      <c r="A93" t="s">
        <v>102</v>
      </c>
      <c r="B93" t="s">
        <v>317</v>
      </c>
      <c r="C93" s="11" t="s">
        <v>318</v>
      </c>
      <c r="D93" t="s">
        <v>319</v>
      </c>
      <c r="E93" s="13" t="s">
        <v>320</v>
      </c>
      <c r="F93">
        <v>2363</v>
      </c>
      <c r="G93" s="6">
        <f t="shared" si="6"/>
        <v>2363</v>
      </c>
      <c r="H93" s="15">
        <v>0</v>
      </c>
    </row>
    <row r="94" spans="1:8" x14ac:dyDescent="0.35">
      <c r="A94" t="s">
        <v>102</v>
      </c>
      <c r="B94" t="s">
        <v>321</v>
      </c>
      <c r="C94" s="11" t="s">
        <v>322</v>
      </c>
      <c r="D94" t="s">
        <v>323</v>
      </c>
      <c r="E94" s="13" t="s">
        <v>324</v>
      </c>
      <c r="F94">
        <v>2602</v>
      </c>
      <c r="G94" s="6">
        <f t="shared" si="6"/>
        <v>2602</v>
      </c>
      <c r="H94" s="15">
        <v>0</v>
      </c>
    </row>
    <row r="95" spans="1:8" x14ac:dyDescent="0.35">
      <c r="A95" t="s">
        <v>102</v>
      </c>
      <c r="B95" t="s">
        <v>325</v>
      </c>
      <c r="C95" s="11" t="s">
        <v>326</v>
      </c>
      <c r="D95" t="s">
        <v>327</v>
      </c>
      <c r="E95" s="13" t="s">
        <v>328</v>
      </c>
      <c r="F95">
        <v>3055</v>
      </c>
      <c r="G95" s="6">
        <f t="shared" si="6"/>
        <v>3055</v>
      </c>
      <c r="H95" s="15">
        <v>0</v>
      </c>
    </row>
    <row r="96" spans="1:8" x14ac:dyDescent="0.35">
      <c r="A96" t="s">
        <v>102</v>
      </c>
      <c r="B96" t="s">
        <v>329</v>
      </c>
      <c r="C96" s="11" t="s">
        <v>330</v>
      </c>
      <c r="D96" t="s">
        <v>331</v>
      </c>
      <c r="E96" s="13" t="s">
        <v>332</v>
      </c>
      <c r="F96">
        <v>3558</v>
      </c>
      <c r="G96" s="6">
        <f t="shared" si="6"/>
        <v>3558</v>
      </c>
      <c r="H96" s="15">
        <v>0</v>
      </c>
    </row>
    <row r="97" spans="1:8" x14ac:dyDescent="0.35">
      <c r="A97" t="s">
        <v>102</v>
      </c>
      <c r="B97" t="s">
        <v>333</v>
      </c>
      <c r="C97" s="11" t="s">
        <v>334</v>
      </c>
      <c r="D97" t="s">
        <v>335</v>
      </c>
      <c r="E97" s="13" t="s">
        <v>336</v>
      </c>
      <c r="F97">
        <v>4067</v>
      </c>
      <c r="G97" s="6">
        <f t="shared" si="6"/>
        <v>4067</v>
      </c>
      <c r="H97" s="15">
        <v>0</v>
      </c>
    </row>
    <row r="98" spans="1:8" x14ac:dyDescent="0.35">
      <c r="A98" t="s">
        <v>102</v>
      </c>
      <c r="B98" t="s">
        <v>337</v>
      </c>
      <c r="C98" s="11" t="s">
        <v>338</v>
      </c>
      <c r="D98" t="s">
        <v>339</v>
      </c>
      <c r="E98" s="13" t="s">
        <v>340</v>
      </c>
      <c r="F98">
        <v>274</v>
      </c>
      <c r="G98" s="6">
        <f>F98</f>
        <v>274</v>
      </c>
      <c r="H98" s="15">
        <v>0</v>
      </c>
    </row>
    <row r="99" spans="1:8" x14ac:dyDescent="0.35">
      <c r="A99" t="s">
        <v>102</v>
      </c>
      <c r="B99" t="s">
        <v>341</v>
      </c>
      <c r="C99" s="11" t="s">
        <v>342</v>
      </c>
      <c r="D99" t="s">
        <v>343</v>
      </c>
      <c r="E99" s="13" t="s">
        <v>344</v>
      </c>
      <c r="F99">
        <v>336</v>
      </c>
      <c r="G99" s="6">
        <f t="shared" ref="G99:G100" si="7">F99</f>
        <v>336</v>
      </c>
      <c r="H99" s="15">
        <v>0</v>
      </c>
    </row>
    <row r="100" spans="1:8" x14ac:dyDescent="0.35">
      <c r="A100" t="s">
        <v>102</v>
      </c>
      <c r="B100" t="s">
        <v>345</v>
      </c>
      <c r="C100" s="11" t="s">
        <v>346</v>
      </c>
      <c r="D100" t="s">
        <v>347</v>
      </c>
      <c r="E100" s="13" t="s">
        <v>348</v>
      </c>
      <c r="F100">
        <v>414</v>
      </c>
      <c r="G100" s="6">
        <f t="shared" si="7"/>
        <v>414</v>
      </c>
      <c r="H100" s="15">
        <v>0</v>
      </c>
    </row>
    <row r="101" spans="1:8" x14ac:dyDescent="0.35">
      <c r="A101" t="s">
        <v>102</v>
      </c>
      <c r="B101" t="s">
        <v>349</v>
      </c>
      <c r="C101" s="11" t="s">
        <v>350</v>
      </c>
      <c r="D101" t="s">
        <v>351</v>
      </c>
      <c r="E101" s="13" t="s">
        <v>352</v>
      </c>
      <c r="F101">
        <v>490</v>
      </c>
      <c r="G101" s="6">
        <f>F101*1.12</f>
        <v>548.80000000000007</v>
      </c>
      <c r="H101" s="15">
        <v>0.12</v>
      </c>
    </row>
    <row r="102" spans="1:8" x14ac:dyDescent="0.35">
      <c r="A102" t="s">
        <v>102</v>
      </c>
      <c r="B102" t="s">
        <v>353</v>
      </c>
      <c r="C102" s="11" t="s">
        <v>354</v>
      </c>
      <c r="D102" t="s">
        <v>355</v>
      </c>
      <c r="E102" s="13" t="s">
        <v>356</v>
      </c>
      <c r="F102">
        <v>602</v>
      </c>
      <c r="G102" s="6">
        <f>F102*1.16</f>
        <v>698.31999999999994</v>
      </c>
      <c r="H102" s="15">
        <v>0.16</v>
      </c>
    </row>
    <row r="103" spans="1:8" x14ac:dyDescent="0.35">
      <c r="A103" t="s">
        <v>102</v>
      </c>
      <c r="B103" t="s">
        <v>357</v>
      </c>
      <c r="C103" s="11" t="s">
        <v>358</v>
      </c>
      <c r="D103" t="s">
        <v>359</v>
      </c>
      <c r="E103" s="13" t="s">
        <v>360</v>
      </c>
      <c r="F103">
        <v>699</v>
      </c>
      <c r="G103" s="6">
        <f>F103</f>
        <v>699</v>
      </c>
      <c r="H103" s="15">
        <v>0</v>
      </c>
    </row>
    <row r="104" spans="1:8" x14ac:dyDescent="0.35">
      <c r="A104" t="s">
        <v>102</v>
      </c>
      <c r="B104" t="s">
        <v>361</v>
      </c>
      <c r="C104" s="11" t="s">
        <v>362</v>
      </c>
      <c r="D104" t="s">
        <v>363</v>
      </c>
      <c r="E104" s="13" t="s">
        <v>364</v>
      </c>
      <c r="F104">
        <v>947</v>
      </c>
      <c r="G104" s="6">
        <f t="shared" ref="G104:G106" si="8">F104</f>
        <v>947</v>
      </c>
      <c r="H104" s="15">
        <v>0</v>
      </c>
    </row>
    <row r="105" spans="1:8" x14ac:dyDescent="0.35">
      <c r="A105" t="s">
        <v>102</v>
      </c>
      <c r="B105" t="s">
        <v>365</v>
      </c>
      <c r="C105" s="11" t="s">
        <v>366</v>
      </c>
      <c r="D105" t="s">
        <v>367</v>
      </c>
      <c r="E105" s="13" t="s">
        <v>368</v>
      </c>
      <c r="F105">
        <v>1064</v>
      </c>
      <c r="G105" s="6">
        <f t="shared" si="8"/>
        <v>1064</v>
      </c>
      <c r="H105" s="15">
        <v>0</v>
      </c>
    </row>
    <row r="106" spans="1:8" x14ac:dyDescent="0.35">
      <c r="A106" t="s">
        <v>102</v>
      </c>
      <c r="B106" t="s">
        <v>369</v>
      </c>
      <c r="C106" s="11" t="s">
        <v>370</v>
      </c>
      <c r="D106" t="s">
        <v>371</v>
      </c>
      <c r="E106" s="13" t="s">
        <v>372</v>
      </c>
      <c r="F106">
        <v>1255</v>
      </c>
      <c r="G106" s="6">
        <f t="shared" si="8"/>
        <v>1255</v>
      </c>
      <c r="H106" s="15">
        <v>0</v>
      </c>
    </row>
    <row r="107" spans="1:8" x14ac:dyDescent="0.35">
      <c r="A107" t="s">
        <v>102</v>
      </c>
      <c r="B107" t="s">
        <v>373</v>
      </c>
      <c r="C107" s="11" t="s">
        <v>374</v>
      </c>
      <c r="D107" t="s">
        <v>375</v>
      </c>
      <c r="E107" s="13" t="s">
        <v>376</v>
      </c>
      <c r="F107">
        <v>190</v>
      </c>
      <c r="G107" s="6">
        <f>F107</f>
        <v>190</v>
      </c>
      <c r="H107" s="15">
        <v>0</v>
      </c>
    </row>
    <row r="108" spans="1:8" x14ac:dyDescent="0.35">
      <c r="A108" t="s">
        <v>102</v>
      </c>
      <c r="B108" t="s">
        <v>377</v>
      </c>
      <c r="C108" s="11" t="s">
        <v>378</v>
      </c>
      <c r="D108" t="s">
        <v>379</v>
      </c>
      <c r="E108" s="13" t="s">
        <v>380</v>
      </c>
      <c r="F108">
        <v>239</v>
      </c>
      <c r="G108" s="6">
        <f t="shared" ref="G108:G114" si="9">F108</f>
        <v>239</v>
      </c>
      <c r="H108" s="15">
        <v>0</v>
      </c>
    </row>
    <row r="109" spans="1:8" x14ac:dyDescent="0.35">
      <c r="A109" t="s">
        <v>102</v>
      </c>
      <c r="B109" t="s">
        <v>381</v>
      </c>
      <c r="C109" s="11" t="s">
        <v>382</v>
      </c>
      <c r="D109" t="s">
        <v>383</v>
      </c>
      <c r="E109" s="13" t="s">
        <v>384</v>
      </c>
      <c r="F109">
        <v>274</v>
      </c>
      <c r="G109" s="6">
        <f t="shared" si="9"/>
        <v>274</v>
      </c>
      <c r="H109" s="15">
        <v>0</v>
      </c>
    </row>
    <row r="110" spans="1:8" x14ac:dyDescent="0.35">
      <c r="A110" t="s">
        <v>102</v>
      </c>
      <c r="B110" t="s">
        <v>385</v>
      </c>
      <c r="C110" s="11" t="s">
        <v>386</v>
      </c>
      <c r="D110" t="s">
        <v>387</v>
      </c>
      <c r="E110" s="13" t="s">
        <v>388</v>
      </c>
      <c r="F110">
        <v>336</v>
      </c>
      <c r="G110" s="6">
        <f t="shared" si="9"/>
        <v>336</v>
      </c>
      <c r="H110" s="15">
        <v>0</v>
      </c>
    </row>
    <row r="111" spans="1:8" x14ac:dyDescent="0.35">
      <c r="A111" t="s">
        <v>102</v>
      </c>
      <c r="B111" t="s">
        <v>389</v>
      </c>
      <c r="C111" s="11" t="s">
        <v>390</v>
      </c>
      <c r="D111" t="s">
        <v>391</v>
      </c>
      <c r="E111" s="13" t="s">
        <v>392</v>
      </c>
      <c r="F111">
        <v>414</v>
      </c>
      <c r="G111" s="6">
        <f t="shared" si="9"/>
        <v>414</v>
      </c>
      <c r="H111" s="15">
        <v>0</v>
      </c>
    </row>
    <row r="112" spans="1:8" x14ac:dyDescent="0.35">
      <c r="A112" t="s">
        <v>102</v>
      </c>
      <c r="B112" t="s">
        <v>393</v>
      </c>
      <c r="C112" s="11" t="s">
        <v>394</v>
      </c>
      <c r="D112" t="s">
        <v>395</v>
      </c>
      <c r="E112" s="13" t="s">
        <v>396</v>
      </c>
      <c r="F112">
        <v>490</v>
      </c>
      <c r="G112" s="6">
        <f t="shared" si="9"/>
        <v>490</v>
      </c>
      <c r="H112" s="15">
        <v>0</v>
      </c>
    </row>
    <row r="113" spans="1:8" x14ac:dyDescent="0.35">
      <c r="A113" t="s">
        <v>102</v>
      </c>
      <c r="B113" t="s">
        <v>397</v>
      </c>
      <c r="C113" s="11" t="s">
        <v>398</v>
      </c>
      <c r="D113" t="s">
        <v>399</v>
      </c>
      <c r="E113" s="13" t="s">
        <v>400</v>
      </c>
      <c r="F113">
        <v>602</v>
      </c>
      <c r="G113" s="6">
        <f t="shared" si="9"/>
        <v>602</v>
      </c>
      <c r="H113" s="15">
        <v>0</v>
      </c>
    </row>
    <row r="114" spans="1:8" x14ac:dyDescent="0.35">
      <c r="A114" t="s">
        <v>102</v>
      </c>
      <c r="B114" t="s">
        <v>401</v>
      </c>
      <c r="C114" s="11" t="s">
        <v>402</v>
      </c>
      <c r="D114" t="s">
        <v>403</v>
      </c>
      <c r="E114" s="13" t="s">
        <v>404</v>
      </c>
      <c r="F114">
        <v>699</v>
      </c>
      <c r="G114" s="6">
        <f t="shared" si="9"/>
        <v>699</v>
      </c>
      <c r="H114" s="15">
        <v>0</v>
      </c>
    </row>
    <row r="115" spans="1:8" x14ac:dyDescent="0.35">
      <c r="A115" t="s">
        <v>102</v>
      </c>
      <c r="B115" t="s">
        <v>405</v>
      </c>
      <c r="C115" s="11" t="s">
        <v>406</v>
      </c>
      <c r="D115" t="s">
        <v>407</v>
      </c>
      <c r="E115" s="13" t="s">
        <v>408</v>
      </c>
      <c r="F115">
        <v>947</v>
      </c>
      <c r="G115" s="6">
        <f>F115*1.02</f>
        <v>965.94</v>
      </c>
      <c r="H115" s="15">
        <v>0.02</v>
      </c>
    </row>
    <row r="116" spans="1:8" x14ac:dyDescent="0.35">
      <c r="A116" t="s">
        <v>102</v>
      </c>
      <c r="B116" t="s">
        <v>409</v>
      </c>
      <c r="C116" s="11" t="s">
        <v>410</v>
      </c>
      <c r="D116" t="s">
        <v>411</v>
      </c>
      <c r="E116" s="13" t="s">
        <v>412</v>
      </c>
      <c r="F116">
        <v>1064</v>
      </c>
      <c r="G116" s="6">
        <f>F116*1.17</f>
        <v>1244.8799999999999</v>
      </c>
      <c r="H116" s="15">
        <v>0.17</v>
      </c>
    </row>
    <row r="117" spans="1:8" x14ac:dyDescent="0.35">
      <c r="A117" t="s">
        <v>102</v>
      </c>
      <c r="B117" t="s">
        <v>413</v>
      </c>
      <c r="C117" s="11" t="s">
        <v>414</v>
      </c>
      <c r="D117" t="s">
        <v>415</v>
      </c>
      <c r="E117" s="13" t="s">
        <v>416</v>
      </c>
      <c r="F117">
        <v>1255</v>
      </c>
      <c r="G117" s="6">
        <f>F117</f>
        <v>1255</v>
      </c>
      <c r="H117" s="15">
        <v>0</v>
      </c>
    </row>
    <row r="118" spans="1:8" x14ac:dyDescent="0.35">
      <c r="A118" t="s">
        <v>188</v>
      </c>
      <c r="B118" t="s">
        <v>417</v>
      </c>
      <c r="C118" s="11" t="s">
        <v>418</v>
      </c>
      <c r="D118" t="s">
        <v>419</v>
      </c>
      <c r="E118" s="13" t="s">
        <v>420</v>
      </c>
      <c r="F118">
        <v>213</v>
      </c>
      <c r="G118" s="6">
        <f>F118</f>
        <v>213</v>
      </c>
      <c r="H118" s="16">
        <f>VLOOKUP(C118,[1]Hoja1!$A:$S,19,0)</f>
        <v>0</v>
      </c>
    </row>
    <row r="119" spans="1:8" x14ac:dyDescent="0.35">
      <c r="A119" t="s">
        <v>188</v>
      </c>
      <c r="B119" t="s">
        <v>421</v>
      </c>
      <c r="C119" s="11" t="s">
        <v>422</v>
      </c>
      <c r="D119" t="s">
        <v>423</v>
      </c>
      <c r="E119" s="13" t="s">
        <v>424</v>
      </c>
      <c r="F119">
        <v>286</v>
      </c>
      <c r="G119" s="6">
        <f t="shared" ref="G119:G120" si="10">F119</f>
        <v>286</v>
      </c>
      <c r="H119" s="16">
        <f>VLOOKUP(C119,[1]Hoja1!$A:$S,19,0)</f>
        <v>0</v>
      </c>
    </row>
    <row r="120" spans="1:8" x14ac:dyDescent="0.35">
      <c r="A120" t="s">
        <v>188</v>
      </c>
      <c r="B120" t="s">
        <v>425</v>
      </c>
      <c r="C120" s="11" t="s">
        <v>426</v>
      </c>
      <c r="D120" t="s">
        <v>427</v>
      </c>
      <c r="E120" s="13" t="s">
        <v>428</v>
      </c>
      <c r="F120">
        <v>411</v>
      </c>
      <c r="G120" s="6">
        <f t="shared" si="10"/>
        <v>411</v>
      </c>
      <c r="H120" s="16">
        <f>VLOOKUP(C120,[1]Hoja1!$A:$S,19,0)</f>
        <v>0</v>
      </c>
    </row>
    <row r="121" spans="1:8" x14ac:dyDescent="0.35">
      <c r="A121" t="s">
        <v>188</v>
      </c>
      <c r="B121" t="s">
        <v>429</v>
      </c>
      <c r="C121" s="11" t="s">
        <v>430</v>
      </c>
      <c r="D121" t="s">
        <v>431</v>
      </c>
      <c r="E121" s="13" t="s">
        <v>432</v>
      </c>
      <c r="F121">
        <v>234</v>
      </c>
      <c r="G121" s="6">
        <f>F121*1.77</f>
        <v>414.18</v>
      </c>
      <c r="H121" s="16">
        <f>VLOOKUP(C121,[1]Hoja1!$A:$S,19,0)</f>
        <v>0.77285006753714536</v>
      </c>
    </row>
    <row r="122" spans="1:8" x14ac:dyDescent="0.35">
      <c r="A122" t="s">
        <v>188</v>
      </c>
      <c r="B122" t="s">
        <v>433</v>
      </c>
      <c r="C122" s="11" t="s">
        <v>434</v>
      </c>
      <c r="D122" t="s">
        <v>435</v>
      </c>
      <c r="E122" s="13" t="s">
        <v>436</v>
      </c>
      <c r="F122">
        <v>315</v>
      </c>
      <c r="G122" s="6">
        <f>F122</f>
        <v>315</v>
      </c>
      <c r="H122" s="16">
        <f>VLOOKUP(C122,[1]Hoja1!$A:$S,19,0)</f>
        <v>0</v>
      </c>
    </row>
    <row r="123" spans="1:8" x14ac:dyDescent="0.35">
      <c r="A123" t="s">
        <v>188</v>
      </c>
      <c r="B123" t="s">
        <v>437</v>
      </c>
      <c r="C123" s="11" t="s">
        <v>438</v>
      </c>
      <c r="D123" t="s">
        <v>439</v>
      </c>
      <c r="E123" s="13" t="s">
        <v>440</v>
      </c>
      <c r="F123">
        <v>411</v>
      </c>
      <c r="G123" s="6">
        <f>F123</f>
        <v>411</v>
      </c>
      <c r="H123" s="16">
        <f>VLOOKUP(C123,[1]Hoja1!$A:$S,19,0)</f>
        <v>0</v>
      </c>
    </row>
    <row r="124" spans="1:8" x14ac:dyDescent="0.35">
      <c r="A124" t="s">
        <v>188</v>
      </c>
      <c r="B124" t="s">
        <v>441</v>
      </c>
      <c r="C124" s="11" t="s">
        <v>442</v>
      </c>
      <c r="D124" t="s">
        <v>443</v>
      </c>
      <c r="E124" s="13" t="s">
        <v>444</v>
      </c>
      <c r="F124">
        <v>160</v>
      </c>
      <c r="G124" s="6">
        <f>F124*1.46</f>
        <v>233.6</v>
      </c>
      <c r="H124" s="16">
        <f>VLOOKUP(C124,[1]Hoja1!$A:$S,19,0)</f>
        <v>0.46136477671851484</v>
      </c>
    </row>
    <row r="125" spans="1:8" x14ac:dyDescent="0.35">
      <c r="A125" t="s">
        <v>188</v>
      </c>
      <c r="B125" t="s">
        <v>445</v>
      </c>
      <c r="C125" s="11" t="s">
        <v>446</v>
      </c>
      <c r="D125" t="s">
        <v>447</v>
      </c>
      <c r="E125" s="13" t="s">
        <v>448</v>
      </c>
      <c r="F125">
        <v>220</v>
      </c>
      <c r="G125" s="6">
        <f>F125*1.37</f>
        <v>301.40000000000003</v>
      </c>
      <c r="H125" s="16">
        <f>VLOOKUP(C125,[1]Hoja1!$A:$S,19,0)</f>
        <v>0.37078136301889458</v>
      </c>
    </row>
    <row r="126" spans="1:8" x14ac:dyDescent="0.35">
      <c r="A126" t="s">
        <v>188</v>
      </c>
      <c r="B126" t="s">
        <v>449</v>
      </c>
      <c r="C126" s="11" t="s">
        <v>450</v>
      </c>
      <c r="D126" t="s">
        <v>451</v>
      </c>
      <c r="E126" s="13" t="s">
        <v>452</v>
      </c>
      <c r="F126">
        <v>347</v>
      </c>
      <c r="G126" s="6">
        <f>F126*1.06</f>
        <v>367.82</v>
      </c>
      <c r="H126" s="16">
        <f>VLOOKUP(C126,[1]Hoja1!$A:$S,19,0)</f>
        <v>5.9694793536804229E-2</v>
      </c>
    </row>
    <row r="127" spans="1:8" x14ac:dyDescent="0.35">
      <c r="A127" t="s">
        <v>188</v>
      </c>
      <c r="B127" t="s">
        <v>453</v>
      </c>
      <c r="C127" s="11" t="s">
        <v>454</v>
      </c>
      <c r="D127" t="s">
        <v>455</v>
      </c>
      <c r="E127" s="13" t="s">
        <v>456</v>
      </c>
      <c r="F127">
        <v>466</v>
      </c>
      <c r="G127" s="6">
        <f>F127</f>
        <v>466</v>
      </c>
      <c r="H127" s="16">
        <f>VLOOKUP(C127,[1]Hoja1!$A:$S,19,0)</f>
        <v>0</v>
      </c>
    </row>
    <row r="128" spans="1:8" x14ac:dyDescent="0.35">
      <c r="A128" t="s">
        <v>188</v>
      </c>
      <c r="B128" t="s">
        <v>457</v>
      </c>
      <c r="C128" s="11" t="s">
        <v>458</v>
      </c>
      <c r="D128" t="s">
        <v>459</v>
      </c>
      <c r="E128" s="13" t="s">
        <v>460</v>
      </c>
      <c r="F128">
        <v>593</v>
      </c>
      <c r="G128" s="6">
        <f t="shared" ref="G128:G129" si="11">F128</f>
        <v>593</v>
      </c>
      <c r="H128" s="16">
        <f>VLOOKUP(C128,[1]Hoja1!$A:$S,19,0)</f>
        <v>0</v>
      </c>
    </row>
    <row r="129" spans="1:8" x14ac:dyDescent="0.35">
      <c r="A129" t="s">
        <v>188</v>
      </c>
      <c r="B129" t="s">
        <v>461</v>
      </c>
      <c r="C129" s="11" t="s">
        <v>462</v>
      </c>
      <c r="D129" t="s">
        <v>463</v>
      </c>
      <c r="E129" s="13" t="s">
        <v>464</v>
      </c>
      <c r="F129">
        <v>720</v>
      </c>
      <c r="G129" s="6">
        <f t="shared" si="11"/>
        <v>720</v>
      </c>
      <c r="H129" s="16">
        <f>VLOOKUP(C129,[1]Hoja1!$A:$S,19,0)</f>
        <v>0</v>
      </c>
    </row>
    <row r="130" spans="1:8" x14ac:dyDescent="0.35">
      <c r="A130" t="s">
        <v>188</v>
      </c>
      <c r="B130" t="s">
        <v>465</v>
      </c>
      <c r="C130" s="11" t="s">
        <v>466</v>
      </c>
      <c r="D130" t="s">
        <v>467</v>
      </c>
      <c r="E130" s="13" t="s">
        <v>468</v>
      </c>
      <c r="F130">
        <v>214</v>
      </c>
      <c r="G130" s="6">
        <f>F130*1.3</f>
        <v>278.2</v>
      </c>
      <c r="H130" s="16">
        <f>VLOOKUP(C130,[1]Hoja1!$A:$S,19,0)</f>
        <v>0.30410592808551978</v>
      </c>
    </row>
    <row r="131" spans="1:8" x14ac:dyDescent="0.35">
      <c r="A131" t="s">
        <v>188</v>
      </c>
      <c r="B131" t="s">
        <v>469</v>
      </c>
      <c r="C131" s="11" t="s">
        <v>470</v>
      </c>
      <c r="D131" t="s">
        <v>471</v>
      </c>
      <c r="E131" s="13" t="s">
        <v>472</v>
      </c>
      <c r="F131">
        <v>287</v>
      </c>
      <c r="G131" s="6">
        <f>F131*1.28</f>
        <v>367.36</v>
      </c>
      <c r="H131" s="16">
        <f>VLOOKUP(C131,[1]Hoja1!$A:$S,19,0)</f>
        <v>0.28157389491367801</v>
      </c>
    </row>
    <row r="132" spans="1:8" x14ac:dyDescent="0.35">
      <c r="A132" t="s">
        <v>188</v>
      </c>
      <c r="B132" t="s">
        <v>473</v>
      </c>
      <c r="C132" s="11" t="s">
        <v>474</v>
      </c>
      <c r="D132" t="s">
        <v>475</v>
      </c>
      <c r="E132" s="13" t="s">
        <v>476</v>
      </c>
      <c r="F132">
        <v>410</v>
      </c>
      <c r="G132" s="6">
        <f>F132*1.3</f>
        <v>533</v>
      </c>
      <c r="H132" s="16">
        <f>VLOOKUP(C132,[1]Hoja1!$A:$S,19,0)</f>
        <v>0.30231993836178433</v>
      </c>
    </row>
    <row r="133" spans="1:8" x14ac:dyDescent="0.35">
      <c r="A133" t="s">
        <v>188</v>
      </c>
      <c r="B133" t="s">
        <v>477</v>
      </c>
      <c r="C133" s="11" t="s">
        <v>478</v>
      </c>
      <c r="D133" t="s">
        <v>479</v>
      </c>
      <c r="E133" s="13" t="s">
        <v>480</v>
      </c>
      <c r="F133">
        <v>600</v>
      </c>
      <c r="G133" s="6">
        <f>F133</f>
        <v>600</v>
      </c>
      <c r="H133" s="16">
        <f>VLOOKUP(C133,[1]Hoja1!$A:$S,19,0)</f>
        <v>0</v>
      </c>
    </row>
    <row r="134" spans="1:8" x14ac:dyDescent="0.35">
      <c r="A134" t="s">
        <v>188</v>
      </c>
      <c r="B134" t="s">
        <v>481</v>
      </c>
      <c r="C134" s="11" t="s">
        <v>482</v>
      </c>
      <c r="D134" t="s">
        <v>483</v>
      </c>
      <c r="E134" s="13" t="s">
        <v>484</v>
      </c>
      <c r="F134">
        <v>723</v>
      </c>
      <c r="G134" s="6">
        <f t="shared" ref="G134:G141" si="12">F134</f>
        <v>723</v>
      </c>
      <c r="H134" s="16">
        <f>VLOOKUP(C134,[1]Hoja1!$A:$S,19,0)</f>
        <v>0</v>
      </c>
    </row>
    <row r="135" spans="1:8" x14ac:dyDescent="0.35">
      <c r="A135" t="s">
        <v>188</v>
      </c>
      <c r="B135" t="s">
        <v>485</v>
      </c>
      <c r="C135" s="11" t="s">
        <v>486</v>
      </c>
      <c r="D135" t="s">
        <v>487</v>
      </c>
      <c r="E135" s="13" t="s">
        <v>488</v>
      </c>
      <c r="F135">
        <v>846</v>
      </c>
      <c r="G135" s="6">
        <f t="shared" si="12"/>
        <v>846</v>
      </c>
      <c r="H135" s="16">
        <f>VLOOKUP(C135,[1]Hoja1!$A:$S,19,0)</f>
        <v>0</v>
      </c>
    </row>
    <row r="136" spans="1:8" x14ac:dyDescent="0.35">
      <c r="A136" t="s">
        <v>188</v>
      </c>
      <c r="B136" t="s">
        <v>489</v>
      </c>
      <c r="C136" s="11" t="s">
        <v>490</v>
      </c>
      <c r="D136" t="s">
        <v>491</v>
      </c>
      <c r="E136" s="13" t="s">
        <v>492</v>
      </c>
      <c r="F136">
        <v>473</v>
      </c>
      <c r="G136" s="6">
        <f t="shared" si="12"/>
        <v>473</v>
      </c>
      <c r="H136" s="16">
        <f>VLOOKUP(C136,[1]Hoja1!$A:$S,19,0)</f>
        <v>0</v>
      </c>
    </row>
    <row r="137" spans="1:8" x14ac:dyDescent="0.35">
      <c r="A137" t="s">
        <v>188</v>
      </c>
      <c r="B137" t="s">
        <v>493</v>
      </c>
      <c r="C137" s="11" t="s">
        <v>494</v>
      </c>
      <c r="D137" t="s">
        <v>495</v>
      </c>
      <c r="E137" s="13" t="s">
        <v>496</v>
      </c>
      <c r="F137">
        <v>600</v>
      </c>
      <c r="G137" s="6">
        <f t="shared" si="12"/>
        <v>600</v>
      </c>
      <c r="H137" s="16">
        <f>VLOOKUP(C137,[1]Hoja1!$A:$S,19,0)</f>
        <v>0</v>
      </c>
    </row>
    <row r="138" spans="1:8" x14ac:dyDescent="0.35">
      <c r="A138" t="s">
        <v>188</v>
      </c>
      <c r="B138" t="s">
        <v>497</v>
      </c>
      <c r="C138" s="11" t="s">
        <v>498</v>
      </c>
      <c r="D138" t="s">
        <v>499</v>
      </c>
      <c r="E138" s="13" t="s">
        <v>500</v>
      </c>
      <c r="F138">
        <v>727</v>
      </c>
      <c r="G138" s="6">
        <f t="shared" si="12"/>
        <v>727</v>
      </c>
      <c r="H138" s="16">
        <f>VLOOKUP(C138,[1]Hoja1!$A:$S,19,0)</f>
        <v>0</v>
      </c>
    </row>
    <row r="139" spans="1:8" x14ac:dyDescent="0.35">
      <c r="A139" t="s">
        <v>188</v>
      </c>
      <c r="B139" t="s">
        <v>501</v>
      </c>
      <c r="C139" s="11" t="s">
        <v>502</v>
      </c>
      <c r="D139" t="s">
        <v>503</v>
      </c>
      <c r="E139" s="13" t="s">
        <v>504</v>
      </c>
      <c r="F139">
        <v>604</v>
      </c>
      <c r="G139" s="6">
        <f t="shared" si="12"/>
        <v>604</v>
      </c>
      <c r="H139" s="16">
        <f>VLOOKUP(C139,[1]Hoja1!$A:$S,19,0)</f>
        <v>0</v>
      </c>
    </row>
    <row r="140" spans="1:8" x14ac:dyDescent="0.35">
      <c r="A140" t="s">
        <v>188</v>
      </c>
      <c r="B140" t="s">
        <v>505</v>
      </c>
      <c r="C140" s="11" t="s">
        <v>506</v>
      </c>
      <c r="D140" t="s">
        <v>507</v>
      </c>
      <c r="E140" s="13" t="s">
        <v>508</v>
      </c>
      <c r="F140">
        <v>730</v>
      </c>
      <c r="G140" s="6">
        <f t="shared" si="12"/>
        <v>730</v>
      </c>
      <c r="H140" s="16">
        <f>VLOOKUP(C140,[1]Hoja1!$A:$S,19,0)</f>
        <v>0</v>
      </c>
    </row>
    <row r="141" spans="1:8" x14ac:dyDescent="0.35">
      <c r="A141" t="s">
        <v>188</v>
      </c>
      <c r="B141" t="s">
        <v>509</v>
      </c>
      <c r="C141" s="11" t="s">
        <v>510</v>
      </c>
      <c r="D141" t="s">
        <v>511</v>
      </c>
      <c r="E141" s="13" t="s">
        <v>512</v>
      </c>
      <c r="F141">
        <v>853</v>
      </c>
      <c r="G141" s="6">
        <f t="shared" si="12"/>
        <v>853</v>
      </c>
      <c r="H141" s="16">
        <f>VLOOKUP(C141,[1]Hoja1!$A:$S,19,0)</f>
        <v>0</v>
      </c>
    </row>
    <row r="142" spans="1:8" x14ac:dyDescent="0.35">
      <c r="A142" t="s">
        <v>188</v>
      </c>
      <c r="B142" t="s">
        <v>513</v>
      </c>
      <c r="C142" s="11" t="s">
        <v>514</v>
      </c>
      <c r="D142" t="s">
        <v>515</v>
      </c>
      <c r="E142" s="13" t="s">
        <v>516</v>
      </c>
      <c r="F142">
        <v>26</v>
      </c>
      <c r="G142" s="6">
        <f>F142</f>
        <v>26</v>
      </c>
      <c r="H142" s="16">
        <v>0</v>
      </c>
    </row>
    <row r="143" spans="1:8" x14ac:dyDescent="0.35">
      <c r="A143" t="s">
        <v>188</v>
      </c>
      <c r="B143" t="s">
        <v>517</v>
      </c>
      <c r="C143" s="11" t="s">
        <v>518</v>
      </c>
      <c r="D143" t="s">
        <v>519</v>
      </c>
      <c r="E143" s="13" t="s">
        <v>520</v>
      </c>
      <c r="F143">
        <v>33</v>
      </c>
      <c r="G143" s="6">
        <f>F143*0.147</f>
        <v>4.851</v>
      </c>
      <c r="H143" s="16">
        <f>VLOOKUP(C143,[1]Hoja1!$A:$S,19,0)</f>
        <v>0.46924250127097084</v>
      </c>
    </row>
    <row r="144" spans="1:8" x14ac:dyDescent="0.35">
      <c r="A144" t="s">
        <v>188</v>
      </c>
      <c r="B144" t="s">
        <v>521</v>
      </c>
      <c r="C144" s="11" t="s">
        <v>522</v>
      </c>
      <c r="D144" t="s">
        <v>523</v>
      </c>
      <c r="E144" s="13" t="s">
        <v>524</v>
      </c>
      <c r="F144">
        <v>892</v>
      </c>
      <c r="G144" s="6">
        <f>F144</f>
        <v>892</v>
      </c>
      <c r="H144" s="16">
        <f>VLOOKUP(C144,[1]Hoja1!$A:$S,19,0)</f>
        <v>0</v>
      </c>
    </row>
    <row r="145" spans="1:8" x14ac:dyDescent="0.35">
      <c r="A145" t="s">
        <v>188</v>
      </c>
      <c r="B145" t="s">
        <v>525</v>
      </c>
      <c r="C145" s="11" t="s">
        <v>526</v>
      </c>
      <c r="D145" t="s">
        <v>527</v>
      </c>
      <c r="E145" s="13" t="s">
        <v>528</v>
      </c>
      <c r="F145">
        <v>1018</v>
      </c>
      <c r="G145" s="6">
        <f t="shared" ref="G145:G152" si="13">F145</f>
        <v>1018</v>
      </c>
      <c r="H145" s="16">
        <f>VLOOKUP(C145,[1]Hoja1!$A:$S,19,0)</f>
        <v>0</v>
      </c>
    </row>
    <row r="146" spans="1:8" x14ac:dyDescent="0.35">
      <c r="A146" t="s">
        <v>188</v>
      </c>
      <c r="B146" t="s">
        <v>529</v>
      </c>
      <c r="C146" s="11" t="s">
        <v>530</v>
      </c>
      <c r="D146" t="s">
        <v>531</v>
      </c>
      <c r="E146" s="13" t="s">
        <v>532</v>
      </c>
      <c r="F146">
        <v>1167</v>
      </c>
      <c r="G146" s="6">
        <f t="shared" si="13"/>
        <v>1167</v>
      </c>
      <c r="H146" s="16">
        <f>VLOOKUP(C146,[1]Hoja1!$A:$S,19,0)</f>
        <v>0</v>
      </c>
    </row>
    <row r="147" spans="1:8" x14ac:dyDescent="0.35">
      <c r="A147" t="s">
        <v>188</v>
      </c>
      <c r="B147" t="s">
        <v>533</v>
      </c>
      <c r="C147" s="11" t="s">
        <v>534</v>
      </c>
      <c r="D147" t="s">
        <v>535</v>
      </c>
      <c r="E147" s="13" t="s">
        <v>536</v>
      </c>
      <c r="F147">
        <v>1323</v>
      </c>
      <c r="G147" s="6">
        <f t="shared" si="13"/>
        <v>1323</v>
      </c>
      <c r="H147" s="16">
        <f>VLOOKUP(C147,[1]Hoja1!$A:$S,19,0)</f>
        <v>0</v>
      </c>
    </row>
    <row r="148" spans="1:8" x14ac:dyDescent="0.35">
      <c r="A148" t="s">
        <v>188</v>
      </c>
      <c r="B148" t="s">
        <v>537</v>
      </c>
      <c r="C148" s="11" t="s">
        <v>538</v>
      </c>
      <c r="D148" t="s">
        <v>539</v>
      </c>
      <c r="E148" s="13" t="s">
        <v>540</v>
      </c>
      <c r="F148">
        <v>1606</v>
      </c>
      <c r="G148" s="6">
        <f t="shared" si="13"/>
        <v>1606</v>
      </c>
      <c r="H148" s="16">
        <f>VLOOKUP(C148,[1]Hoja1!$A:$S,19,0)</f>
        <v>0</v>
      </c>
    </row>
    <row r="149" spans="1:8" x14ac:dyDescent="0.35">
      <c r="A149" t="s">
        <v>188</v>
      </c>
      <c r="B149" t="s">
        <v>541</v>
      </c>
      <c r="C149" s="11" t="s">
        <v>542</v>
      </c>
      <c r="D149" t="s">
        <v>543</v>
      </c>
      <c r="E149" s="13" t="s">
        <v>544</v>
      </c>
      <c r="F149">
        <v>1880</v>
      </c>
      <c r="G149" s="6">
        <f t="shared" si="13"/>
        <v>1880</v>
      </c>
      <c r="H149" s="16">
        <f>VLOOKUP(C149,[1]Hoja1!$A:$S,19,0)</f>
        <v>0</v>
      </c>
    </row>
    <row r="150" spans="1:8" x14ac:dyDescent="0.35">
      <c r="A150" t="s">
        <v>188</v>
      </c>
      <c r="B150" t="s">
        <v>545</v>
      </c>
      <c r="C150" s="11" t="s">
        <v>546</v>
      </c>
      <c r="D150" t="s">
        <v>547</v>
      </c>
      <c r="E150" s="13" t="s">
        <v>548</v>
      </c>
      <c r="F150">
        <v>2155</v>
      </c>
      <c r="G150" s="6">
        <f t="shared" si="13"/>
        <v>2155</v>
      </c>
      <c r="H150" s="16">
        <f>VLOOKUP(C150,[1]Hoja1!$A:$S,19,0)</f>
        <v>0</v>
      </c>
    </row>
    <row r="151" spans="1:8" x14ac:dyDescent="0.35">
      <c r="A151" t="s">
        <v>188</v>
      </c>
      <c r="B151" t="s">
        <v>549</v>
      </c>
      <c r="C151" s="11" t="s">
        <v>550</v>
      </c>
      <c r="D151" t="s">
        <v>551</v>
      </c>
      <c r="E151" s="13" t="s">
        <v>552</v>
      </c>
      <c r="F151">
        <v>583</v>
      </c>
      <c r="G151" s="6">
        <f t="shared" si="13"/>
        <v>583</v>
      </c>
      <c r="H151" s="16">
        <f>VLOOKUP(C151,[1]Hoja1!$A:$S,19,0)</f>
        <v>0</v>
      </c>
    </row>
    <row r="152" spans="1:8" x14ac:dyDescent="0.35">
      <c r="A152" t="s">
        <v>188</v>
      </c>
      <c r="B152" t="s">
        <v>553</v>
      </c>
      <c r="C152" s="11" t="s">
        <v>554</v>
      </c>
      <c r="D152" t="s">
        <v>555</v>
      </c>
      <c r="E152" s="13" t="s">
        <v>556</v>
      </c>
      <c r="F152">
        <v>25</v>
      </c>
      <c r="G152" s="6">
        <f t="shared" si="13"/>
        <v>25</v>
      </c>
      <c r="H152" s="16">
        <f>VLOOKUP(C152,[1]Hoja1!$A:$S,19,0)</f>
        <v>0</v>
      </c>
    </row>
    <row r="153" spans="1:8" x14ac:dyDescent="0.35">
      <c r="A153" t="s">
        <v>188</v>
      </c>
      <c r="B153" t="s">
        <v>557</v>
      </c>
      <c r="C153" s="11" t="s">
        <v>558</v>
      </c>
      <c r="D153" t="s">
        <v>559</v>
      </c>
      <c r="E153" s="13" t="s">
        <v>560</v>
      </c>
      <c r="F153">
        <v>2047</v>
      </c>
      <c r="G153" s="6">
        <f>F153</f>
        <v>2047</v>
      </c>
      <c r="H153" s="16">
        <v>0</v>
      </c>
    </row>
    <row r="154" spans="1:8" x14ac:dyDescent="0.35">
      <c r="A154" t="s">
        <v>188</v>
      </c>
      <c r="B154" t="s">
        <v>561</v>
      </c>
      <c r="C154" s="11" t="s">
        <v>562</v>
      </c>
      <c r="D154" t="s">
        <v>563</v>
      </c>
      <c r="E154" s="13" t="s">
        <v>564</v>
      </c>
      <c r="F154">
        <v>57</v>
      </c>
      <c r="G154" s="6">
        <f>F154</f>
        <v>57</v>
      </c>
      <c r="H154" s="16">
        <f>VLOOKUP(C154,[1]Hoja1!$A:$S,19,0)</f>
        <v>0</v>
      </c>
    </row>
    <row r="155" spans="1:8" x14ac:dyDescent="0.35">
      <c r="A155" t="s">
        <v>188</v>
      </c>
      <c r="B155" t="s">
        <v>565</v>
      </c>
      <c r="C155" s="11" t="s">
        <v>566</v>
      </c>
      <c r="D155" t="s">
        <v>567</v>
      </c>
      <c r="E155" s="13" t="s">
        <v>568</v>
      </c>
      <c r="F155">
        <v>828</v>
      </c>
      <c r="G155" s="6">
        <f t="shared" ref="G155:G166" si="14">F155</f>
        <v>828</v>
      </c>
      <c r="H155" s="16">
        <f>VLOOKUP(C155,[1]Hoja1!$A:$S,19,0)</f>
        <v>0</v>
      </c>
    </row>
    <row r="156" spans="1:8" x14ac:dyDescent="0.35">
      <c r="A156" t="s">
        <v>188</v>
      </c>
      <c r="B156" t="s">
        <v>569</v>
      </c>
      <c r="C156" s="11" t="s">
        <v>570</v>
      </c>
      <c r="D156" t="s">
        <v>571</v>
      </c>
      <c r="E156" s="13" t="s">
        <v>572</v>
      </c>
      <c r="F156">
        <v>886</v>
      </c>
      <c r="G156" s="6">
        <f t="shared" si="14"/>
        <v>886</v>
      </c>
      <c r="H156" s="16">
        <f>VLOOKUP(C156,[1]Hoja1!$A:$S,19,0)</f>
        <v>0</v>
      </c>
    </row>
    <row r="157" spans="1:8" x14ac:dyDescent="0.35">
      <c r="A157" t="s">
        <v>188</v>
      </c>
      <c r="B157" t="s">
        <v>573</v>
      </c>
      <c r="C157" s="11" t="s">
        <v>574</v>
      </c>
      <c r="D157" t="s">
        <v>575</v>
      </c>
      <c r="E157" s="13" t="s">
        <v>576</v>
      </c>
      <c r="F157">
        <v>988</v>
      </c>
      <c r="G157" s="6">
        <f t="shared" si="14"/>
        <v>988</v>
      </c>
      <c r="H157" s="16">
        <f>VLOOKUP(C157,[1]Hoja1!$A:$S,19,0)</f>
        <v>0</v>
      </c>
    </row>
    <row r="158" spans="1:8" x14ac:dyDescent="0.35">
      <c r="A158" t="s">
        <v>188</v>
      </c>
      <c r="B158" t="s">
        <v>577</v>
      </c>
      <c r="C158" s="11" t="s">
        <v>578</v>
      </c>
      <c r="D158" t="s">
        <v>579</v>
      </c>
      <c r="E158" s="13" t="s">
        <v>580</v>
      </c>
      <c r="F158">
        <v>1078</v>
      </c>
      <c r="G158" s="6">
        <f t="shared" si="14"/>
        <v>1078</v>
      </c>
      <c r="H158" s="16">
        <f>VLOOKUP(C158,[1]Hoja1!$A:$S,19,0)</f>
        <v>0</v>
      </c>
    </row>
    <row r="159" spans="1:8" x14ac:dyDescent="0.35">
      <c r="A159" t="s">
        <v>188</v>
      </c>
      <c r="B159" t="s">
        <v>581</v>
      </c>
      <c r="C159" s="11" t="s">
        <v>582</v>
      </c>
      <c r="D159" t="s">
        <v>583</v>
      </c>
      <c r="E159" s="13" t="s">
        <v>584</v>
      </c>
      <c r="F159">
        <v>1288</v>
      </c>
      <c r="G159" s="6">
        <f t="shared" si="14"/>
        <v>1288</v>
      </c>
      <c r="H159" s="16">
        <f>VLOOKUP(C159,[1]Hoja1!$A:$S,19,0)</f>
        <v>0</v>
      </c>
    </row>
    <row r="160" spans="1:8" x14ac:dyDescent="0.35">
      <c r="A160" t="s">
        <v>188</v>
      </c>
      <c r="B160" t="s">
        <v>585</v>
      </c>
      <c r="C160" s="11" t="s">
        <v>586</v>
      </c>
      <c r="D160" t="s">
        <v>587</v>
      </c>
      <c r="E160" s="13" t="s">
        <v>588</v>
      </c>
      <c r="F160">
        <v>1532</v>
      </c>
      <c r="G160" s="6">
        <f t="shared" si="14"/>
        <v>1532</v>
      </c>
      <c r="H160" s="16">
        <f>VLOOKUP(C160,[1]Hoja1!$A:$S,19,0)</f>
        <v>0</v>
      </c>
    </row>
    <row r="161" spans="1:8" x14ac:dyDescent="0.35">
      <c r="A161" t="s">
        <v>188</v>
      </c>
      <c r="B161" t="s">
        <v>589</v>
      </c>
      <c r="C161" s="11" t="s">
        <v>590</v>
      </c>
      <c r="D161" t="s">
        <v>591</v>
      </c>
      <c r="E161" s="13" t="s">
        <v>592</v>
      </c>
      <c r="F161">
        <v>1809</v>
      </c>
      <c r="G161" s="6">
        <f t="shared" si="14"/>
        <v>1809</v>
      </c>
      <c r="H161" s="16">
        <f>VLOOKUP(C161,[1]Hoja1!$A:$S,19,0)</f>
        <v>0</v>
      </c>
    </row>
    <row r="162" spans="1:8" x14ac:dyDescent="0.35">
      <c r="A162" t="s">
        <v>188</v>
      </c>
      <c r="B162" t="s">
        <v>593</v>
      </c>
      <c r="C162" s="11" t="s">
        <v>594</v>
      </c>
      <c r="D162" t="s">
        <v>595</v>
      </c>
      <c r="E162" s="13" t="s">
        <v>596</v>
      </c>
      <c r="F162">
        <v>590</v>
      </c>
      <c r="G162" s="6">
        <f t="shared" si="14"/>
        <v>590</v>
      </c>
      <c r="H162" s="16">
        <f>VLOOKUP(C162,[1]Hoja1!$A:$S,19,0)</f>
        <v>0</v>
      </c>
    </row>
    <row r="163" spans="1:8" x14ac:dyDescent="0.35">
      <c r="A163" t="s">
        <v>188</v>
      </c>
      <c r="B163" t="s">
        <v>597</v>
      </c>
      <c r="C163" s="11" t="s">
        <v>598</v>
      </c>
      <c r="D163" t="s">
        <v>599</v>
      </c>
      <c r="E163" s="13" t="s">
        <v>600</v>
      </c>
      <c r="F163">
        <v>879</v>
      </c>
      <c r="G163" s="6">
        <f t="shared" si="14"/>
        <v>879</v>
      </c>
      <c r="H163" s="16">
        <f>VLOOKUP(C163,[1]Hoja1!$A:$S,19,0)</f>
        <v>0</v>
      </c>
    </row>
    <row r="164" spans="1:8" x14ac:dyDescent="0.35">
      <c r="A164" t="s">
        <v>188</v>
      </c>
      <c r="B164" t="s">
        <v>601</v>
      </c>
      <c r="C164" s="11" t="s">
        <v>602</v>
      </c>
      <c r="D164" t="s">
        <v>603</v>
      </c>
      <c r="E164" s="13" t="s">
        <v>604</v>
      </c>
      <c r="F164">
        <v>1507</v>
      </c>
      <c r="G164" s="6">
        <f t="shared" si="14"/>
        <v>1507</v>
      </c>
      <c r="H164" s="16">
        <f>VLOOKUP(C164,[1]Hoja1!$A:$S,19,0)</f>
        <v>0</v>
      </c>
    </row>
    <row r="165" spans="1:8" x14ac:dyDescent="0.35">
      <c r="A165" t="s">
        <v>188</v>
      </c>
      <c r="B165" t="s">
        <v>605</v>
      </c>
      <c r="C165" s="11" t="s">
        <v>606</v>
      </c>
      <c r="D165" t="s">
        <v>607</v>
      </c>
      <c r="E165" s="13" t="s">
        <v>608</v>
      </c>
      <c r="F165">
        <v>649</v>
      </c>
      <c r="G165" s="6">
        <f t="shared" si="14"/>
        <v>649</v>
      </c>
      <c r="H165" s="16">
        <f>VLOOKUP(C165,[1]Hoja1!$A:$S,19,0)</f>
        <v>0</v>
      </c>
    </row>
    <row r="166" spans="1:8" x14ac:dyDescent="0.35">
      <c r="A166" t="s">
        <v>188</v>
      </c>
      <c r="B166" t="s">
        <v>609</v>
      </c>
      <c r="C166" s="11" t="s">
        <v>610</v>
      </c>
      <c r="D166" t="s">
        <v>611</v>
      </c>
      <c r="E166" s="13" t="s">
        <v>612</v>
      </c>
      <c r="F166">
        <v>791</v>
      </c>
      <c r="G166" s="6">
        <f t="shared" si="14"/>
        <v>791</v>
      </c>
      <c r="H166" s="16">
        <f>VLOOKUP(C166,[1]Hoja1!$A:$S,19,0)</f>
        <v>0</v>
      </c>
    </row>
    <row r="167" spans="1:8" x14ac:dyDescent="0.35">
      <c r="A167" t="s">
        <v>188</v>
      </c>
      <c r="B167" t="s">
        <v>613</v>
      </c>
      <c r="C167" s="11" t="s">
        <v>614</v>
      </c>
      <c r="D167" t="s">
        <v>615</v>
      </c>
      <c r="E167" s="13" t="s">
        <v>616</v>
      </c>
      <c r="F167">
        <v>978</v>
      </c>
      <c r="G167" s="6">
        <f>F167*1.15</f>
        <v>1124.6999999999998</v>
      </c>
      <c r="H167" s="16">
        <f>VLOOKUP(C167,[1]Hoja1!$A:$S,19,0)</f>
        <v>0.14998185494323193</v>
      </c>
    </row>
    <row r="168" spans="1:8" x14ac:dyDescent="0.35">
      <c r="A168" t="s">
        <v>188</v>
      </c>
      <c r="B168" t="s">
        <v>617</v>
      </c>
      <c r="C168" s="11" t="s">
        <v>618</v>
      </c>
      <c r="D168" t="s">
        <v>619</v>
      </c>
      <c r="E168" s="13" t="s">
        <v>620</v>
      </c>
      <c r="F168">
        <v>1542</v>
      </c>
      <c r="G168" s="6">
        <f>F168</f>
        <v>1542</v>
      </c>
      <c r="H168" s="16">
        <f>VLOOKUP(C168,[1]Hoja1!$A:$S,19,0)</f>
        <v>0</v>
      </c>
    </row>
    <row r="169" spans="1:8" x14ac:dyDescent="0.35">
      <c r="A169" t="s">
        <v>188</v>
      </c>
      <c r="B169" t="s">
        <v>621</v>
      </c>
      <c r="C169" s="11" t="s">
        <v>622</v>
      </c>
      <c r="D169" t="s">
        <v>623</v>
      </c>
      <c r="E169" s="13" t="s">
        <v>624</v>
      </c>
      <c r="F169">
        <v>1856</v>
      </c>
      <c r="G169" s="6">
        <f t="shared" ref="G169:G175" si="15">F169</f>
        <v>1856</v>
      </c>
      <c r="H169" s="16">
        <f>VLOOKUP(C169,[1]Hoja1!$A:$S,19,0)</f>
        <v>0</v>
      </c>
    </row>
    <row r="170" spans="1:8" x14ac:dyDescent="0.35">
      <c r="A170" t="s">
        <v>188</v>
      </c>
      <c r="B170" t="s">
        <v>625</v>
      </c>
      <c r="C170" s="11" t="s">
        <v>626</v>
      </c>
      <c r="D170" t="s">
        <v>627</v>
      </c>
      <c r="E170" s="13" t="s">
        <v>628</v>
      </c>
      <c r="F170">
        <v>2757</v>
      </c>
      <c r="G170" s="6">
        <f t="shared" si="15"/>
        <v>2757</v>
      </c>
      <c r="H170" s="16">
        <f>VLOOKUP(C170,[1]Hoja1!$A:$S,19,0)</f>
        <v>0</v>
      </c>
    </row>
    <row r="171" spans="1:8" x14ac:dyDescent="0.35">
      <c r="A171" t="s">
        <v>188</v>
      </c>
      <c r="B171" t="s">
        <v>629</v>
      </c>
      <c r="C171" s="11" t="s">
        <v>630</v>
      </c>
      <c r="D171" t="s">
        <v>631</v>
      </c>
      <c r="E171" s="13" t="s">
        <v>632</v>
      </c>
      <c r="F171">
        <v>3273</v>
      </c>
      <c r="G171" s="6">
        <f t="shared" si="15"/>
        <v>3273</v>
      </c>
      <c r="H171" s="16">
        <f>VLOOKUP(C171,[1]Hoja1!$A:$S,19,0)</f>
        <v>0</v>
      </c>
    </row>
    <row r="172" spans="1:8" x14ac:dyDescent="0.35">
      <c r="A172" t="s">
        <v>188</v>
      </c>
      <c r="B172" t="s">
        <v>633</v>
      </c>
      <c r="C172" s="11" t="s">
        <v>634</v>
      </c>
      <c r="D172" t="s">
        <v>635</v>
      </c>
      <c r="E172" s="13" t="s">
        <v>636</v>
      </c>
      <c r="F172">
        <v>3888</v>
      </c>
      <c r="G172" s="6">
        <f t="shared" si="15"/>
        <v>3888</v>
      </c>
      <c r="H172" s="16">
        <f>VLOOKUP(C172,[1]Hoja1!$A:$S,19,0)</f>
        <v>0</v>
      </c>
    </row>
    <row r="173" spans="1:8" x14ac:dyDescent="0.35">
      <c r="A173" t="s">
        <v>188</v>
      </c>
      <c r="B173" t="s">
        <v>637</v>
      </c>
      <c r="C173" s="11" t="s">
        <v>638</v>
      </c>
      <c r="D173" t="s">
        <v>639</v>
      </c>
      <c r="E173" s="13" t="s">
        <v>640</v>
      </c>
      <c r="F173">
        <v>4536</v>
      </c>
      <c r="G173" s="6">
        <f t="shared" si="15"/>
        <v>4536</v>
      </c>
      <c r="H173" s="16">
        <f>VLOOKUP(C173,[1]Hoja1!$A:$S,19,0)</f>
        <v>0</v>
      </c>
    </row>
    <row r="174" spans="1:8" x14ac:dyDescent="0.35">
      <c r="A174" t="s">
        <v>188</v>
      </c>
      <c r="B174" t="s">
        <v>641</v>
      </c>
      <c r="C174" s="11" t="s">
        <v>642</v>
      </c>
      <c r="D174" t="s">
        <v>643</v>
      </c>
      <c r="E174" s="13" t="s">
        <v>644</v>
      </c>
      <c r="F174">
        <v>6725</v>
      </c>
      <c r="G174" s="6">
        <f t="shared" si="15"/>
        <v>6725</v>
      </c>
      <c r="H174" s="16">
        <f>VLOOKUP(C174,[1]Hoja1!$A:$S,19,0)</f>
        <v>0</v>
      </c>
    </row>
    <row r="175" spans="1:8" x14ac:dyDescent="0.35">
      <c r="A175" t="s">
        <v>188</v>
      </c>
      <c r="B175" t="s">
        <v>645</v>
      </c>
      <c r="C175" s="11" t="s">
        <v>646</v>
      </c>
      <c r="D175" t="s">
        <v>647</v>
      </c>
      <c r="E175" s="13" t="s">
        <v>648</v>
      </c>
      <c r="F175">
        <v>9035</v>
      </c>
      <c r="G175" s="6">
        <f t="shared" si="15"/>
        <v>9035</v>
      </c>
      <c r="H175" s="16">
        <f>VLOOKUP(C175,[1]Hoja1!$A:$S,19,0)</f>
        <v>0</v>
      </c>
    </row>
    <row r="176" spans="1:8" x14ac:dyDescent="0.35">
      <c r="A176" t="s">
        <v>188</v>
      </c>
      <c r="B176" t="s">
        <v>649</v>
      </c>
      <c r="C176" s="11" t="s">
        <v>650</v>
      </c>
      <c r="D176" t="s">
        <v>651</v>
      </c>
      <c r="E176" s="13" t="s">
        <v>652</v>
      </c>
      <c r="F176">
        <v>53</v>
      </c>
      <c r="G176" s="6">
        <f>F176</f>
        <v>53</v>
      </c>
      <c r="H176" s="16">
        <v>0</v>
      </c>
    </row>
    <row r="177" spans="1:8" x14ac:dyDescent="0.35">
      <c r="A177" t="s">
        <v>188</v>
      </c>
      <c r="B177" t="s">
        <v>653</v>
      </c>
      <c r="C177" s="11" t="s">
        <v>654</v>
      </c>
      <c r="D177" t="s">
        <v>655</v>
      </c>
      <c r="E177" s="13" t="s">
        <v>656</v>
      </c>
      <c r="F177">
        <v>66</v>
      </c>
      <c r="G177" s="6">
        <f>F177</f>
        <v>66</v>
      </c>
      <c r="H177" s="16">
        <f>VLOOKUP(C177,[1]Hoja1!$A:$S,19,0)</f>
        <v>0</v>
      </c>
    </row>
    <row r="178" spans="1:8" x14ac:dyDescent="0.35">
      <c r="A178" t="s">
        <v>188</v>
      </c>
      <c r="B178" t="s">
        <v>657</v>
      </c>
      <c r="C178" s="11" t="s">
        <v>658</v>
      </c>
      <c r="D178" t="s">
        <v>659</v>
      </c>
      <c r="E178" s="13" t="s">
        <v>660</v>
      </c>
      <c r="F178">
        <v>82</v>
      </c>
      <c r="G178" s="6">
        <f t="shared" ref="G178:G179" si="16">F178</f>
        <v>82</v>
      </c>
      <c r="H178" s="16">
        <f>VLOOKUP(C178,[1]Hoja1!$A:$S,19,0)</f>
        <v>0</v>
      </c>
    </row>
    <row r="179" spans="1:8" x14ac:dyDescent="0.35">
      <c r="A179" t="s">
        <v>188</v>
      </c>
      <c r="B179" t="s">
        <v>661</v>
      </c>
      <c r="C179" s="11" t="s">
        <v>662</v>
      </c>
      <c r="D179" t="s">
        <v>663</v>
      </c>
      <c r="E179" s="13" t="s">
        <v>664</v>
      </c>
      <c r="F179">
        <v>148</v>
      </c>
      <c r="G179" s="6">
        <f t="shared" si="16"/>
        <v>148</v>
      </c>
      <c r="H179" s="16">
        <f>VLOOKUP(C179,[1]Hoja1!$A:$S,19,0)</f>
        <v>0</v>
      </c>
    </row>
    <row r="180" spans="1:8" x14ac:dyDescent="0.35">
      <c r="A180" t="s">
        <v>188</v>
      </c>
      <c r="B180" t="s">
        <v>665</v>
      </c>
      <c r="C180" s="11" t="s">
        <v>666</v>
      </c>
      <c r="D180" t="s">
        <v>667</v>
      </c>
      <c r="E180" s="13" t="s">
        <v>668</v>
      </c>
      <c r="F180">
        <v>244</v>
      </c>
      <c r="G180" s="6">
        <f>F180*1.06</f>
        <v>258.64</v>
      </c>
      <c r="H180" s="16">
        <f>VLOOKUP(C180,[1]Hoja1!$A:$S,19,0)</f>
        <v>6.2754098360655791E-2</v>
      </c>
    </row>
    <row r="181" spans="1:8" x14ac:dyDescent="0.35">
      <c r="A181" t="s">
        <v>188</v>
      </c>
      <c r="B181" t="s">
        <v>669</v>
      </c>
      <c r="C181" s="11" t="s">
        <v>670</v>
      </c>
      <c r="D181" t="s">
        <v>671</v>
      </c>
      <c r="E181" s="13" t="s">
        <v>672</v>
      </c>
      <c r="F181">
        <v>352</v>
      </c>
      <c r="G181" s="6">
        <f>F181</f>
        <v>352</v>
      </c>
      <c r="H181" s="16">
        <f>VLOOKUP(C181,[1]Hoja1!$A:$S,19,0)</f>
        <v>0</v>
      </c>
    </row>
    <row r="182" spans="1:8" x14ac:dyDescent="0.35">
      <c r="A182" t="s">
        <v>188</v>
      </c>
      <c r="B182" t="s">
        <v>673</v>
      </c>
      <c r="C182" s="11" t="s">
        <v>674</v>
      </c>
      <c r="D182" t="s">
        <v>675</v>
      </c>
      <c r="E182" s="13" t="s">
        <v>676</v>
      </c>
      <c r="F182">
        <v>514</v>
      </c>
      <c r="G182" s="6">
        <f>F182*1.08</f>
        <v>555.12</v>
      </c>
      <c r="H182" s="16">
        <f>VLOOKUP(C182,[1]Hoja1!$A:$S,19,0)</f>
        <v>8.2923588039867047E-2</v>
      </c>
    </row>
    <row r="183" spans="1:8" x14ac:dyDescent="0.35">
      <c r="A183" t="s">
        <v>188</v>
      </c>
      <c r="B183" t="s">
        <v>677</v>
      </c>
      <c r="C183" s="11" t="s">
        <v>678</v>
      </c>
      <c r="D183" t="s">
        <v>679</v>
      </c>
      <c r="E183" s="13" t="s">
        <v>680</v>
      </c>
      <c r="F183">
        <v>562</v>
      </c>
      <c r="G183" s="6">
        <f>F183*1.01</f>
        <v>567.62</v>
      </c>
      <c r="H183" s="16">
        <f>VLOOKUP(C183,[1]Hoja1!$A:$S,19,0)</f>
        <v>1.4458578963698319E-2</v>
      </c>
    </row>
    <row r="184" spans="1:8" x14ac:dyDescent="0.35">
      <c r="A184" t="s">
        <v>188</v>
      </c>
      <c r="B184" t="s">
        <v>681</v>
      </c>
      <c r="C184" s="11" t="s">
        <v>682</v>
      </c>
      <c r="D184" t="s">
        <v>683</v>
      </c>
      <c r="E184" s="13" t="s">
        <v>684</v>
      </c>
      <c r="F184">
        <v>766</v>
      </c>
      <c r="G184" s="6">
        <f>F184</f>
        <v>766</v>
      </c>
      <c r="H184" s="16">
        <v>0</v>
      </c>
    </row>
    <row r="185" spans="1:8" x14ac:dyDescent="0.35">
      <c r="A185" t="s">
        <v>188</v>
      </c>
      <c r="B185" t="s">
        <v>685</v>
      </c>
      <c r="C185" s="11" t="s">
        <v>686</v>
      </c>
      <c r="D185" t="s">
        <v>687</v>
      </c>
      <c r="E185" s="13" t="s">
        <v>688</v>
      </c>
      <c r="F185">
        <v>1064</v>
      </c>
      <c r="G185" s="6">
        <f>F185</f>
        <v>1064</v>
      </c>
      <c r="H185" s="16">
        <f>VLOOKUP(C185,[1]Hoja1!$A:$S,19,0)</f>
        <v>0</v>
      </c>
    </row>
    <row r="186" spans="1:8" x14ac:dyDescent="0.35">
      <c r="A186" t="s">
        <v>188</v>
      </c>
      <c r="B186" t="s">
        <v>689</v>
      </c>
      <c r="C186" s="11" t="s">
        <v>690</v>
      </c>
      <c r="D186" t="s">
        <v>691</v>
      </c>
      <c r="E186" s="13" t="s">
        <v>692</v>
      </c>
      <c r="F186">
        <v>62</v>
      </c>
      <c r="G186" s="6">
        <f>F186</f>
        <v>62</v>
      </c>
      <c r="H186" s="16">
        <f>VLOOKUP(C186,[1]Hoja1!$A:$S,19,0)</f>
        <v>0</v>
      </c>
    </row>
    <row r="187" spans="1:8" x14ac:dyDescent="0.35">
      <c r="A187" t="s">
        <v>188</v>
      </c>
      <c r="B187" t="s">
        <v>693</v>
      </c>
      <c r="C187" s="11" t="s">
        <v>694</v>
      </c>
      <c r="D187" t="s">
        <v>695</v>
      </c>
      <c r="E187" s="13" t="s">
        <v>696</v>
      </c>
      <c r="F187">
        <v>73</v>
      </c>
      <c r="G187" s="6">
        <f>F187*1.01</f>
        <v>73.73</v>
      </c>
      <c r="H187" s="16">
        <f>VLOOKUP(C187,[1]Hoja1!$A:$S,19,0)</f>
        <v>1.0081576112051734E-2</v>
      </c>
    </row>
    <row r="188" spans="1:8" x14ac:dyDescent="0.35">
      <c r="A188" t="s">
        <v>188</v>
      </c>
      <c r="B188" t="s">
        <v>697</v>
      </c>
      <c r="C188" s="11" t="s">
        <v>698</v>
      </c>
      <c r="D188" t="s">
        <v>699</v>
      </c>
      <c r="E188" s="13" t="s">
        <v>700</v>
      </c>
      <c r="F188">
        <v>94</v>
      </c>
      <c r="G188" s="6">
        <f>F188</f>
        <v>94</v>
      </c>
      <c r="H188" s="16">
        <f>VLOOKUP(C188,[1]Hoja1!$A:$S,19,0)</f>
        <v>0</v>
      </c>
    </row>
    <row r="189" spans="1:8" x14ac:dyDescent="0.35">
      <c r="A189" t="s">
        <v>188</v>
      </c>
      <c r="B189" t="s">
        <v>701</v>
      </c>
      <c r="C189" s="11" t="s">
        <v>702</v>
      </c>
      <c r="D189" t="s">
        <v>703</v>
      </c>
      <c r="E189" s="13" t="s">
        <v>704</v>
      </c>
      <c r="F189">
        <v>214</v>
      </c>
      <c r="G189" s="6">
        <f>F189*1.03</f>
        <v>220.42000000000002</v>
      </c>
      <c r="H189" s="16">
        <f>VLOOKUP(C189,[1]Hoja1!$A:$S,19,0)</f>
        <v>2.9483188044831968E-2</v>
      </c>
    </row>
    <row r="190" spans="1:8" x14ac:dyDescent="0.35">
      <c r="A190" t="s">
        <v>188</v>
      </c>
      <c r="B190" t="s">
        <v>705</v>
      </c>
      <c r="C190" s="11" t="s">
        <v>706</v>
      </c>
      <c r="D190" t="s">
        <v>707</v>
      </c>
      <c r="E190" s="13" t="s">
        <v>708</v>
      </c>
      <c r="F190">
        <v>336</v>
      </c>
      <c r="G190" s="6">
        <f>F190</f>
        <v>336</v>
      </c>
      <c r="H190" s="16">
        <v>0</v>
      </c>
    </row>
    <row r="191" spans="1:8" x14ac:dyDescent="0.35">
      <c r="A191" t="s">
        <v>188</v>
      </c>
      <c r="B191" t="s">
        <v>709</v>
      </c>
      <c r="C191" s="11" t="s">
        <v>710</v>
      </c>
      <c r="D191" t="s">
        <v>711</v>
      </c>
      <c r="E191" s="13" t="s">
        <v>712</v>
      </c>
      <c r="F191">
        <v>512</v>
      </c>
      <c r="G191" s="6">
        <f>F191*1.05</f>
        <v>537.6</v>
      </c>
      <c r="H191" s="16">
        <f>VLOOKUP(C191,[1]Hoja1!$A:$S,19,0)</f>
        <v>5.1693404634581108E-2</v>
      </c>
    </row>
    <row r="192" spans="1:8" x14ac:dyDescent="0.35">
      <c r="A192" t="s">
        <v>188</v>
      </c>
      <c r="B192" t="s">
        <v>713</v>
      </c>
      <c r="C192" s="11" t="s">
        <v>714</v>
      </c>
      <c r="D192" t="s">
        <v>715</v>
      </c>
      <c r="E192" s="13" t="s">
        <v>716</v>
      </c>
      <c r="F192">
        <v>656</v>
      </c>
      <c r="G192" s="6">
        <f>F192</f>
        <v>656</v>
      </c>
      <c r="H192" s="16">
        <f>VLOOKUP(C192,[1]Hoja1!$A:$S,19,0)</f>
        <v>0</v>
      </c>
    </row>
    <row r="193" spans="1:8" x14ac:dyDescent="0.35">
      <c r="A193" t="s">
        <v>188</v>
      </c>
      <c r="B193" t="s">
        <v>717</v>
      </c>
      <c r="C193" s="11" t="s">
        <v>718</v>
      </c>
      <c r="D193" t="s">
        <v>719</v>
      </c>
      <c r="E193" s="13" t="s">
        <v>720</v>
      </c>
      <c r="F193">
        <v>799</v>
      </c>
      <c r="G193" s="6">
        <f t="shared" ref="G193:G194" si="17">F193</f>
        <v>799</v>
      </c>
      <c r="H193" s="16">
        <f>VLOOKUP(C193,[1]Hoja1!$A:$S,19,0)</f>
        <v>0</v>
      </c>
    </row>
    <row r="194" spans="1:8" x14ac:dyDescent="0.35">
      <c r="A194" t="s">
        <v>188</v>
      </c>
      <c r="B194" t="s">
        <v>721</v>
      </c>
      <c r="C194" s="11" t="s">
        <v>722</v>
      </c>
      <c r="D194" t="s">
        <v>723</v>
      </c>
      <c r="E194" s="13" t="s">
        <v>724</v>
      </c>
      <c r="F194">
        <v>832</v>
      </c>
      <c r="G194" s="6">
        <f t="shared" si="17"/>
        <v>832</v>
      </c>
      <c r="H194" s="16">
        <f>VLOOKUP(C194,[1]Hoja1!$A:$S,19,0)</f>
        <v>0</v>
      </c>
    </row>
    <row r="195" spans="1:8" x14ac:dyDescent="0.35">
      <c r="A195" t="s">
        <v>188</v>
      </c>
      <c r="B195" t="s">
        <v>725</v>
      </c>
      <c r="C195" s="11" t="s">
        <v>726</v>
      </c>
      <c r="D195" t="s">
        <v>727</v>
      </c>
      <c r="E195" s="13" t="s">
        <v>728</v>
      </c>
      <c r="F195">
        <v>1423</v>
      </c>
      <c r="G195" s="6">
        <f>F195*(1+1.22)</f>
        <v>3159.0599999999995</v>
      </c>
      <c r="H195" s="17">
        <f>VLOOKUP(C195,[1]Hoja1!$A:$S,19,0)</f>
        <v>1.2169298245614038</v>
      </c>
    </row>
    <row r="196" spans="1:8" x14ac:dyDescent="0.35">
      <c r="A196" t="s">
        <v>188</v>
      </c>
      <c r="B196" t="s">
        <v>729</v>
      </c>
      <c r="C196" s="11" t="s">
        <v>730</v>
      </c>
      <c r="D196" t="s">
        <v>731</v>
      </c>
      <c r="E196" s="13" t="s">
        <v>732</v>
      </c>
      <c r="F196">
        <v>1079</v>
      </c>
      <c r="G196" s="6">
        <f>F196</f>
        <v>1079</v>
      </c>
      <c r="H196" s="16">
        <f>VLOOKUP(C196,[1]Hoja1!$A:$S,19,0)</f>
        <v>0</v>
      </c>
    </row>
    <row r="197" spans="1:8" x14ac:dyDescent="0.35">
      <c r="A197" t="s">
        <v>188</v>
      </c>
      <c r="B197" t="s">
        <v>733</v>
      </c>
      <c r="C197" s="11" t="s">
        <v>734</v>
      </c>
      <c r="D197" t="s">
        <v>735</v>
      </c>
      <c r="E197" s="13" t="s">
        <v>736</v>
      </c>
      <c r="F197">
        <v>1096</v>
      </c>
      <c r="G197" s="6">
        <f>F197</f>
        <v>1096</v>
      </c>
      <c r="H197" s="16">
        <f>VLOOKUP(C197,[1]Hoja1!$A:$S,19,0)</f>
        <v>0</v>
      </c>
    </row>
    <row r="198" spans="1:8" x14ac:dyDescent="0.35">
      <c r="A198" t="s">
        <v>188</v>
      </c>
      <c r="B198" t="s">
        <v>737</v>
      </c>
      <c r="C198" s="11" t="s">
        <v>738</v>
      </c>
      <c r="D198" t="s">
        <v>739</v>
      </c>
      <c r="E198" s="13" t="s">
        <v>740</v>
      </c>
      <c r="F198">
        <v>710</v>
      </c>
      <c r="G198" s="6">
        <f>F198*1.03</f>
        <v>731.30000000000007</v>
      </c>
      <c r="H198" s="16">
        <f>VLOOKUP(C198,[1]Hoja1!$A:$S,19,0)</f>
        <v>2.7383469243934349E-2</v>
      </c>
    </row>
    <row r="199" spans="1:8" x14ac:dyDescent="0.35">
      <c r="A199" t="s">
        <v>188</v>
      </c>
      <c r="B199" t="s">
        <v>741</v>
      </c>
      <c r="C199" s="11" t="s">
        <v>742</v>
      </c>
      <c r="D199" t="s">
        <v>743</v>
      </c>
      <c r="E199" s="13" t="s">
        <v>744</v>
      </c>
      <c r="F199">
        <v>934</v>
      </c>
      <c r="G199" s="6">
        <f>F199*1.19</f>
        <v>1111.46</v>
      </c>
      <c r="H199" s="16">
        <f>VLOOKUP(C199,[1]Hoja1!$A:$S,19,0)</f>
        <v>0.19352014010507887</v>
      </c>
    </row>
    <row r="200" spans="1:8" x14ac:dyDescent="0.35">
      <c r="A200" t="s">
        <v>188</v>
      </c>
      <c r="B200" t="s">
        <v>745</v>
      </c>
      <c r="C200" s="11" t="s">
        <v>746</v>
      </c>
      <c r="D200" t="s">
        <v>747</v>
      </c>
      <c r="E200" s="13" t="s">
        <v>748</v>
      </c>
      <c r="F200">
        <v>1106</v>
      </c>
      <c r="G200" s="6">
        <f>F200</f>
        <v>1106</v>
      </c>
      <c r="H200" s="16">
        <f>VLOOKUP(C200,[1]Hoja1!$A:$S,19,0)</f>
        <v>0</v>
      </c>
    </row>
    <row r="201" spans="1:8" x14ac:dyDescent="0.35">
      <c r="A201" t="s">
        <v>188</v>
      </c>
      <c r="B201" t="s">
        <v>749</v>
      </c>
      <c r="C201" s="11" t="s">
        <v>750</v>
      </c>
      <c r="D201" t="s">
        <v>751</v>
      </c>
      <c r="E201" s="13" t="s">
        <v>752</v>
      </c>
      <c r="F201">
        <v>772</v>
      </c>
      <c r="G201" s="6">
        <f>F201*1.08</f>
        <v>833.7600000000001</v>
      </c>
      <c r="H201" s="16">
        <f>VLOOKUP(C201,[1]Hoja1!$A:$S,19,0)</f>
        <v>7.500000000000008E-2</v>
      </c>
    </row>
    <row r="202" spans="1:8" x14ac:dyDescent="0.35">
      <c r="A202" t="s">
        <v>188</v>
      </c>
      <c r="B202" t="s">
        <v>753</v>
      </c>
      <c r="C202" s="11" t="s">
        <v>754</v>
      </c>
      <c r="D202" t="s">
        <v>755</v>
      </c>
      <c r="E202" s="13" t="s">
        <v>756</v>
      </c>
      <c r="F202">
        <v>1163</v>
      </c>
      <c r="G202" s="6">
        <f>F202*1.23</f>
        <v>1430.49</v>
      </c>
      <c r="H202" s="16">
        <f>VLOOKUP(C202,[1]Hoja1!$A:$S,19,0)</f>
        <v>0.22782480677217531</v>
      </c>
    </row>
    <row r="203" spans="1:8" x14ac:dyDescent="0.35">
      <c r="A203" t="s">
        <v>188</v>
      </c>
      <c r="B203" t="s">
        <v>757</v>
      </c>
      <c r="C203" s="11" t="s">
        <v>758</v>
      </c>
      <c r="D203" t="s">
        <v>759</v>
      </c>
      <c r="E203" s="13" t="s">
        <v>760</v>
      </c>
      <c r="F203">
        <v>1195</v>
      </c>
      <c r="G203" s="6">
        <f>F203</f>
        <v>1195</v>
      </c>
      <c r="H203" s="16">
        <f>VLOOKUP(C203,[1]Hoja1!$A:$S,19,0)</f>
        <v>0</v>
      </c>
    </row>
    <row r="204" spans="1:8" x14ac:dyDescent="0.35">
      <c r="A204" t="s">
        <v>188</v>
      </c>
      <c r="B204" t="s">
        <v>761</v>
      </c>
      <c r="C204" s="11" t="s">
        <v>762</v>
      </c>
      <c r="D204" t="s">
        <v>763</v>
      </c>
      <c r="E204" s="13" t="s">
        <v>764</v>
      </c>
      <c r="F204">
        <v>223</v>
      </c>
      <c r="G204" s="6">
        <f>F204</f>
        <v>223</v>
      </c>
      <c r="H204" s="16">
        <f>VLOOKUP(C204,[1]Hoja1!$A:$S,19,0)</f>
        <v>0</v>
      </c>
    </row>
    <row r="205" spans="1:8" x14ac:dyDescent="0.35">
      <c r="A205" t="s">
        <v>188</v>
      </c>
      <c r="B205" t="s">
        <v>765</v>
      </c>
      <c r="C205" s="11" t="s">
        <v>766</v>
      </c>
      <c r="D205" t="s">
        <v>767</v>
      </c>
      <c r="E205" s="13" t="s">
        <v>768</v>
      </c>
      <c r="F205">
        <v>40</v>
      </c>
      <c r="G205" s="6">
        <f>F205</f>
        <v>40</v>
      </c>
      <c r="H205" s="16">
        <f>VLOOKUP(C205,[1]Hoja1!$A:$S,19,0)</f>
        <v>0</v>
      </c>
    </row>
    <row r="206" spans="1:8" x14ac:dyDescent="0.35">
      <c r="A206" t="s">
        <v>188</v>
      </c>
      <c r="B206" t="s">
        <v>769</v>
      </c>
      <c r="C206" s="11" t="s">
        <v>770</v>
      </c>
      <c r="D206" t="s">
        <v>771</v>
      </c>
      <c r="E206" s="13" t="s">
        <v>772</v>
      </c>
      <c r="F206">
        <v>183</v>
      </c>
      <c r="G206" s="6">
        <f>F206</f>
        <v>183</v>
      </c>
      <c r="H206" s="16">
        <f>VLOOKUP(C206,[1]Hoja1!$A:$S,19,0)</f>
        <v>0</v>
      </c>
    </row>
    <row r="207" spans="1:8" x14ac:dyDescent="0.35">
      <c r="A207" t="s">
        <v>188</v>
      </c>
      <c r="B207" t="s">
        <v>773</v>
      </c>
      <c r="C207" s="11" t="s">
        <v>774</v>
      </c>
      <c r="D207" t="s">
        <v>775</v>
      </c>
      <c r="E207" s="13" t="s">
        <v>776</v>
      </c>
      <c r="F207">
        <v>768</v>
      </c>
      <c r="G207" s="6">
        <f>F207*1.05</f>
        <v>806.40000000000009</v>
      </c>
      <c r="H207" s="16">
        <v>4.9551334343316572E-2</v>
      </c>
    </row>
    <row r="208" spans="1:8" x14ac:dyDescent="0.35">
      <c r="A208" t="s">
        <v>188</v>
      </c>
      <c r="B208" t="s">
        <v>777</v>
      </c>
      <c r="C208" s="11" t="s">
        <v>778</v>
      </c>
      <c r="D208" t="s">
        <v>779</v>
      </c>
      <c r="E208" s="13" t="s">
        <v>780</v>
      </c>
      <c r="F208">
        <v>1438</v>
      </c>
      <c r="G208" s="6">
        <f>F208*1.05</f>
        <v>1509.9</v>
      </c>
      <c r="H208" s="16">
        <v>4.725004725004725E-2</v>
      </c>
    </row>
    <row r="209" spans="1:8" x14ac:dyDescent="0.35">
      <c r="A209" t="s">
        <v>188</v>
      </c>
      <c r="B209" t="s">
        <v>781</v>
      </c>
      <c r="C209" s="11" t="s">
        <v>782</v>
      </c>
      <c r="D209" t="s">
        <v>783</v>
      </c>
      <c r="E209" s="13" t="s">
        <v>784</v>
      </c>
      <c r="F209">
        <v>1588</v>
      </c>
      <c r="G209" s="6">
        <f>F209*1.07</f>
        <v>1699.16</v>
      </c>
      <c r="H209" s="16">
        <v>7.1714766854421894E-2</v>
      </c>
    </row>
    <row r="210" spans="1:8" x14ac:dyDescent="0.35">
      <c r="A210" t="s">
        <v>188</v>
      </c>
      <c r="B210" t="s">
        <v>785</v>
      </c>
      <c r="C210" s="11" t="s">
        <v>786</v>
      </c>
      <c r="D210" t="s">
        <v>787</v>
      </c>
      <c r="E210" s="13" t="s">
        <v>788</v>
      </c>
      <c r="F210">
        <v>2991</v>
      </c>
      <c r="G210" s="6">
        <f>F210</f>
        <v>2991</v>
      </c>
      <c r="H210" s="16">
        <v>0</v>
      </c>
    </row>
    <row r="211" spans="1:8" x14ac:dyDescent="0.35">
      <c r="A211" t="s">
        <v>188</v>
      </c>
      <c r="B211" t="s">
        <v>789</v>
      </c>
      <c r="C211" s="11" t="s">
        <v>790</v>
      </c>
      <c r="D211" t="s">
        <v>791</v>
      </c>
      <c r="E211" s="13" t="s">
        <v>792</v>
      </c>
      <c r="F211">
        <v>3144</v>
      </c>
      <c r="G211" s="6">
        <f>F211</f>
        <v>3144</v>
      </c>
      <c r="H211" s="16">
        <v>0</v>
      </c>
    </row>
    <row r="212" spans="1:8" x14ac:dyDescent="0.35">
      <c r="A212" t="s">
        <v>188</v>
      </c>
      <c r="B212" t="s">
        <v>793</v>
      </c>
      <c r="C212" s="11" t="s">
        <v>794</v>
      </c>
      <c r="D212" t="s">
        <v>795</v>
      </c>
      <c r="E212" s="13" t="s">
        <v>796</v>
      </c>
      <c r="F212">
        <v>432</v>
      </c>
      <c r="G212" s="6">
        <f>F212*1.28</f>
        <v>552.96</v>
      </c>
      <c r="H212" s="16">
        <v>0.27653631284916208</v>
      </c>
    </row>
    <row r="213" spans="1:8" x14ac:dyDescent="0.35">
      <c r="A213" t="s">
        <v>188</v>
      </c>
      <c r="B213" t="s">
        <v>797</v>
      </c>
      <c r="C213" s="11" t="s">
        <v>798</v>
      </c>
      <c r="D213" t="s">
        <v>799</v>
      </c>
      <c r="E213" s="13" t="s">
        <v>800</v>
      </c>
      <c r="F213">
        <v>774</v>
      </c>
      <c r="G213" s="6">
        <f>F213</f>
        <v>774</v>
      </c>
      <c r="H213" s="16">
        <v>0</v>
      </c>
    </row>
    <row r="214" spans="1:8" x14ac:dyDescent="0.35">
      <c r="A214" t="s">
        <v>188</v>
      </c>
      <c r="B214" t="s">
        <v>801</v>
      </c>
      <c r="C214" s="11" t="s">
        <v>802</v>
      </c>
      <c r="D214" t="s">
        <v>803</v>
      </c>
      <c r="E214" s="13" t="s">
        <v>804</v>
      </c>
      <c r="F214">
        <v>1044</v>
      </c>
      <c r="G214" s="6">
        <f>F214</f>
        <v>1044</v>
      </c>
      <c r="H214" s="16">
        <v>0</v>
      </c>
    </row>
    <row r="215" spans="1:8" x14ac:dyDescent="0.35">
      <c r="A215" t="s">
        <v>188</v>
      </c>
      <c r="B215" t="s">
        <v>805</v>
      </c>
      <c r="C215" s="11" t="s">
        <v>806</v>
      </c>
      <c r="D215" t="s">
        <v>807</v>
      </c>
      <c r="E215" s="13" t="s">
        <v>808</v>
      </c>
      <c r="F215">
        <v>1582</v>
      </c>
      <c r="G215" s="6">
        <f>F215*1.13</f>
        <v>1787.6599999999999</v>
      </c>
      <c r="H215" s="16">
        <v>0.12717948717948721</v>
      </c>
    </row>
    <row r="216" spans="1:8" x14ac:dyDescent="0.35">
      <c r="A216" t="s">
        <v>188</v>
      </c>
      <c r="B216" t="s">
        <v>809</v>
      </c>
      <c r="C216" s="11" t="s">
        <v>810</v>
      </c>
      <c r="D216" t="s">
        <v>811</v>
      </c>
      <c r="E216" s="13" t="s">
        <v>812</v>
      </c>
      <c r="F216">
        <v>1465</v>
      </c>
      <c r="G216" s="6">
        <f>F216</f>
        <v>1465</v>
      </c>
      <c r="H216" s="15">
        <v>0</v>
      </c>
    </row>
    <row r="217" spans="1:8" x14ac:dyDescent="0.35">
      <c r="A217" t="s">
        <v>188</v>
      </c>
      <c r="B217" t="s">
        <v>813</v>
      </c>
      <c r="C217" s="11" t="s">
        <v>814</v>
      </c>
      <c r="D217" t="s">
        <v>815</v>
      </c>
      <c r="E217" s="13" t="s">
        <v>816</v>
      </c>
      <c r="F217">
        <v>1507</v>
      </c>
      <c r="G217" s="6">
        <f>F217</f>
        <v>1507</v>
      </c>
      <c r="H217" s="16">
        <f>VLOOKUP(C217,[1]Hoja1!$A:$S,19,0)</f>
        <v>0</v>
      </c>
    </row>
    <row r="218" spans="1:8" x14ac:dyDescent="0.35">
      <c r="A218" t="s">
        <v>188</v>
      </c>
      <c r="B218" t="s">
        <v>817</v>
      </c>
      <c r="C218" s="11" t="s">
        <v>818</v>
      </c>
      <c r="D218" t="s">
        <v>819</v>
      </c>
      <c r="E218" s="13" t="s">
        <v>820</v>
      </c>
      <c r="F218">
        <v>1675</v>
      </c>
      <c r="G218" s="6">
        <f>F218*1.19</f>
        <v>1993.25</v>
      </c>
      <c r="H218" s="16">
        <f>VLOOKUP(C218,[1]Hoja1!$A:$S,19,0)</f>
        <v>0.18909754825247782</v>
      </c>
    </row>
    <row r="219" spans="1:8" x14ac:dyDescent="0.35">
      <c r="A219" t="s">
        <v>188</v>
      </c>
      <c r="B219" t="s">
        <v>821</v>
      </c>
      <c r="C219" s="11" t="s">
        <v>822</v>
      </c>
      <c r="D219" t="s">
        <v>823</v>
      </c>
      <c r="E219" s="13" t="s">
        <v>824</v>
      </c>
      <c r="F219">
        <v>1938</v>
      </c>
      <c r="G219" s="6">
        <f>F219</f>
        <v>1938</v>
      </c>
      <c r="H219" s="16">
        <f>VLOOKUP(C219,[1]Hoja1!$A:$S,19,0)</f>
        <v>0</v>
      </c>
    </row>
    <row r="220" spans="1:8" x14ac:dyDescent="0.35">
      <c r="A220" t="s">
        <v>188</v>
      </c>
      <c r="B220" t="s">
        <v>825</v>
      </c>
      <c r="C220" s="11" t="s">
        <v>826</v>
      </c>
      <c r="D220" t="s">
        <v>827</v>
      </c>
      <c r="E220" s="13" t="s">
        <v>828</v>
      </c>
      <c r="F220">
        <v>2333</v>
      </c>
      <c r="G220" s="6">
        <f t="shared" ref="G220:G222" si="18">F220</f>
        <v>2333</v>
      </c>
      <c r="H220" s="16">
        <f>VLOOKUP(C220,[1]Hoja1!$A:$S,19,0)</f>
        <v>0</v>
      </c>
    </row>
    <row r="221" spans="1:8" x14ac:dyDescent="0.35">
      <c r="A221" t="s">
        <v>188</v>
      </c>
      <c r="B221" t="s">
        <v>829</v>
      </c>
      <c r="C221" s="11" t="s">
        <v>830</v>
      </c>
      <c r="D221" t="s">
        <v>831</v>
      </c>
      <c r="E221" s="13" t="s">
        <v>832</v>
      </c>
      <c r="F221">
        <v>2386</v>
      </c>
      <c r="G221" s="6">
        <f t="shared" si="18"/>
        <v>2386</v>
      </c>
      <c r="H221" s="16">
        <f>VLOOKUP(C221,[1]Hoja1!$A:$S,19,0)</f>
        <v>0</v>
      </c>
    </row>
    <row r="222" spans="1:8" x14ac:dyDescent="0.35">
      <c r="A222" t="s">
        <v>188</v>
      </c>
      <c r="B222" t="s">
        <v>833</v>
      </c>
      <c r="C222" s="11" t="s">
        <v>834</v>
      </c>
      <c r="D222" t="s">
        <v>835</v>
      </c>
      <c r="E222" s="13" t="s">
        <v>836</v>
      </c>
      <c r="F222">
        <v>157</v>
      </c>
      <c r="G222" s="6">
        <f t="shared" si="18"/>
        <v>157</v>
      </c>
      <c r="H222" s="16">
        <f>VLOOKUP(C222,[1]Hoja1!$A:$S,19,0)</f>
        <v>0</v>
      </c>
    </row>
    <row r="223" spans="1:8" x14ac:dyDescent="0.35">
      <c r="A223" t="s">
        <v>188</v>
      </c>
      <c r="B223" t="s">
        <v>837</v>
      </c>
      <c r="C223" s="11" t="s">
        <v>838</v>
      </c>
      <c r="D223" t="s">
        <v>839</v>
      </c>
      <c r="E223" s="13" t="s">
        <v>840</v>
      </c>
      <c r="F223">
        <v>249</v>
      </c>
      <c r="G223" s="6">
        <f>F223*1.06</f>
        <v>263.94</v>
      </c>
      <c r="H223" s="16">
        <f>VLOOKUP(C223,[1]Hoja1!$A:$S,19,0)</f>
        <v>5.6751467710371754E-2</v>
      </c>
    </row>
    <row r="224" spans="1:8" x14ac:dyDescent="0.35">
      <c r="A224" t="s">
        <v>188</v>
      </c>
      <c r="B224" t="s">
        <v>841</v>
      </c>
      <c r="C224" s="11" t="s">
        <v>842</v>
      </c>
      <c r="D224" t="s">
        <v>843</v>
      </c>
      <c r="E224" s="13" t="s">
        <v>844</v>
      </c>
      <c r="F224">
        <v>214</v>
      </c>
      <c r="G224" s="6">
        <f>F224</f>
        <v>214</v>
      </c>
      <c r="H224" s="16">
        <f>VLOOKUP(C224,[1]Hoja1!$A:$S,19,0)</f>
        <v>0</v>
      </c>
    </row>
    <row r="225" spans="1:8" x14ac:dyDescent="0.35">
      <c r="A225" t="s">
        <v>188</v>
      </c>
      <c r="B225" t="s">
        <v>845</v>
      </c>
      <c r="C225" s="11" t="s">
        <v>846</v>
      </c>
      <c r="D225" t="s">
        <v>847</v>
      </c>
      <c r="E225" s="13" t="s">
        <v>848</v>
      </c>
      <c r="F225">
        <v>339</v>
      </c>
      <c r="G225" s="6">
        <f t="shared" ref="G225:G235" si="19">F225</f>
        <v>339</v>
      </c>
      <c r="H225" s="16">
        <f>VLOOKUP(C225,[1]Hoja1!$A:$S,19,0)</f>
        <v>7.0472163495421979E-4</v>
      </c>
    </row>
    <row r="226" spans="1:8" x14ac:dyDescent="0.35">
      <c r="A226" t="s">
        <v>188</v>
      </c>
      <c r="B226" t="s">
        <v>849</v>
      </c>
      <c r="C226" s="11" t="s">
        <v>850</v>
      </c>
      <c r="D226" t="s">
        <v>851</v>
      </c>
      <c r="E226" s="13" t="s">
        <v>852</v>
      </c>
      <c r="F226">
        <v>378</v>
      </c>
      <c r="G226" s="6">
        <f t="shared" si="19"/>
        <v>378</v>
      </c>
      <c r="H226" s="16">
        <f>VLOOKUP(C226,[1]Hoja1!$A:$S,19,0)</f>
        <v>0</v>
      </c>
    </row>
    <row r="227" spans="1:8" x14ac:dyDescent="0.35">
      <c r="A227" t="s">
        <v>188</v>
      </c>
      <c r="B227" t="s">
        <v>853</v>
      </c>
      <c r="C227" s="11" t="s">
        <v>854</v>
      </c>
      <c r="D227" t="s">
        <v>851</v>
      </c>
      <c r="E227" s="13" t="s">
        <v>855</v>
      </c>
      <c r="F227">
        <v>379</v>
      </c>
      <c r="G227" s="6">
        <f t="shared" si="19"/>
        <v>379</v>
      </c>
      <c r="H227" s="16">
        <f>VLOOKUP(C227,[1]Hoja1!$A:$S,19,0)</f>
        <v>0</v>
      </c>
    </row>
    <row r="228" spans="1:8" x14ac:dyDescent="0.35">
      <c r="A228" t="s">
        <v>188</v>
      </c>
      <c r="B228" t="s">
        <v>856</v>
      </c>
      <c r="C228" s="11" t="s">
        <v>857</v>
      </c>
      <c r="D228" t="s">
        <v>858</v>
      </c>
      <c r="E228" s="13" t="s">
        <v>859</v>
      </c>
      <c r="F228">
        <v>805</v>
      </c>
      <c r="G228" s="6">
        <f t="shared" si="19"/>
        <v>805</v>
      </c>
      <c r="H228" s="16">
        <f>VLOOKUP(C228,[1]Hoja1!$A:$S,19,0)</f>
        <v>0</v>
      </c>
    </row>
    <row r="229" spans="1:8" x14ac:dyDescent="0.35">
      <c r="A229" t="s">
        <v>188</v>
      </c>
      <c r="B229" t="s">
        <v>860</v>
      </c>
      <c r="C229" s="11" t="s">
        <v>861</v>
      </c>
      <c r="D229" t="s">
        <v>862</v>
      </c>
      <c r="E229" s="13" t="s">
        <v>863</v>
      </c>
      <c r="F229">
        <v>1263</v>
      </c>
      <c r="G229" s="6">
        <f t="shared" si="19"/>
        <v>1263</v>
      </c>
      <c r="H229" s="16">
        <f>VLOOKUP(C229,[1]Hoja1!$A:$S,19,0)</f>
        <v>0</v>
      </c>
    </row>
    <row r="230" spans="1:8" x14ac:dyDescent="0.35">
      <c r="A230" t="s">
        <v>188</v>
      </c>
      <c r="B230" t="s">
        <v>864</v>
      </c>
      <c r="C230" s="11" t="s">
        <v>865</v>
      </c>
      <c r="D230" t="s">
        <v>866</v>
      </c>
      <c r="E230" s="13" t="s">
        <v>867</v>
      </c>
      <c r="F230">
        <v>594</v>
      </c>
      <c r="G230" s="6">
        <f t="shared" si="19"/>
        <v>594</v>
      </c>
      <c r="H230" s="16">
        <f>VLOOKUP(C230,[1]Hoja1!$A:$S,19,0)</f>
        <v>0</v>
      </c>
    </row>
    <row r="231" spans="1:8" x14ac:dyDescent="0.35">
      <c r="A231" t="s">
        <v>188</v>
      </c>
      <c r="B231" t="s">
        <v>868</v>
      </c>
      <c r="C231" s="11" t="s">
        <v>869</v>
      </c>
      <c r="D231" t="s">
        <v>870</v>
      </c>
      <c r="E231" s="13" t="s">
        <v>871</v>
      </c>
      <c r="F231">
        <v>153</v>
      </c>
      <c r="G231" s="6">
        <f t="shared" si="19"/>
        <v>153</v>
      </c>
      <c r="H231" s="16">
        <f>VLOOKUP(C231,[1]Hoja1!$A:$S,19,0)</f>
        <v>0</v>
      </c>
    </row>
    <row r="232" spans="1:8" x14ac:dyDescent="0.35">
      <c r="A232" t="s">
        <v>188</v>
      </c>
      <c r="B232" t="s">
        <v>872</v>
      </c>
      <c r="C232" s="11" t="s">
        <v>873</v>
      </c>
      <c r="D232" t="s">
        <v>874</v>
      </c>
      <c r="E232" s="13" t="s">
        <v>875</v>
      </c>
      <c r="F232">
        <v>89</v>
      </c>
      <c r="G232" s="6">
        <f t="shared" si="19"/>
        <v>89</v>
      </c>
      <c r="H232" s="16">
        <f>VLOOKUP(C232,[1]Hoja1!$A:$S,19,0)</f>
        <v>0</v>
      </c>
    </row>
    <row r="233" spans="1:8" x14ac:dyDescent="0.35">
      <c r="A233" t="s">
        <v>188</v>
      </c>
      <c r="B233" t="s">
        <v>876</v>
      </c>
      <c r="C233" s="11" t="s">
        <v>877</v>
      </c>
      <c r="D233" t="s">
        <v>878</v>
      </c>
      <c r="E233" s="13" t="s">
        <v>879</v>
      </c>
      <c r="F233">
        <v>10</v>
      </c>
      <c r="G233" s="6">
        <f t="shared" si="19"/>
        <v>10</v>
      </c>
      <c r="H233" s="16">
        <f>VLOOKUP(C233,[1]Hoja1!$A:$S,19,0)</f>
        <v>0</v>
      </c>
    </row>
    <row r="234" spans="1:8" x14ac:dyDescent="0.35">
      <c r="A234" t="s">
        <v>188</v>
      </c>
      <c r="B234" t="s">
        <v>880</v>
      </c>
      <c r="C234" s="11" t="s">
        <v>881</v>
      </c>
      <c r="D234" t="s">
        <v>882</v>
      </c>
      <c r="E234" s="13" t="s">
        <v>883</v>
      </c>
      <c r="F234">
        <v>22</v>
      </c>
      <c r="G234" s="6">
        <f t="shared" si="19"/>
        <v>22</v>
      </c>
      <c r="H234" s="16">
        <f>VLOOKUP(C234,[1]Hoja1!$A:$S,19,0)</f>
        <v>0</v>
      </c>
    </row>
    <row r="235" spans="1:8" x14ac:dyDescent="0.35">
      <c r="A235" t="s">
        <v>188</v>
      </c>
      <c r="B235" t="s">
        <v>884</v>
      </c>
      <c r="C235" s="11" t="s">
        <v>885</v>
      </c>
      <c r="D235" t="s">
        <v>886</v>
      </c>
      <c r="E235" s="13" t="s">
        <v>887</v>
      </c>
      <c r="F235">
        <v>19</v>
      </c>
      <c r="G235" s="6">
        <f t="shared" si="19"/>
        <v>19</v>
      </c>
      <c r="H235" s="16">
        <f>VLOOKUP(C235,[1]Hoja1!$A:$S,19,0)</f>
        <v>0</v>
      </c>
    </row>
    <row r="236" spans="1:8" x14ac:dyDescent="0.35">
      <c r="A236" t="s">
        <v>188</v>
      </c>
      <c r="B236" t="s">
        <v>888</v>
      </c>
      <c r="C236" s="11" t="s">
        <v>889</v>
      </c>
      <c r="D236" t="s">
        <v>890</v>
      </c>
      <c r="E236" s="13" t="s">
        <v>891</v>
      </c>
      <c r="F236">
        <v>166</v>
      </c>
      <c r="G236" s="6">
        <f>F236</f>
        <v>166</v>
      </c>
      <c r="H236" s="16">
        <v>0</v>
      </c>
    </row>
    <row r="237" spans="1:8" x14ac:dyDescent="0.35">
      <c r="A237" t="s">
        <v>188</v>
      </c>
      <c r="B237" t="s">
        <v>892</v>
      </c>
      <c r="C237" s="11" t="s">
        <v>893</v>
      </c>
      <c r="D237" t="s">
        <v>894</v>
      </c>
      <c r="E237" s="13" t="s">
        <v>895</v>
      </c>
      <c r="F237">
        <v>18</v>
      </c>
      <c r="G237" s="6">
        <f>F237*1.09</f>
        <v>19.62</v>
      </c>
      <c r="H237" s="16">
        <f>VLOOKUP(C237,[1]Hoja1!$A:$S,19,0)</f>
        <v>9.0534979423868206E-2</v>
      </c>
    </row>
    <row r="238" spans="1:8" x14ac:dyDescent="0.35">
      <c r="A238" t="s">
        <v>188</v>
      </c>
      <c r="B238" t="s">
        <v>896</v>
      </c>
      <c r="C238" s="11" t="s">
        <v>897</v>
      </c>
      <c r="D238" t="s">
        <v>898</v>
      </c>
      <c r="E238" s="13" t="s">
        <v>899</v>
      </c>
      <c r="F238">
        <v>17</v>
      </c>
      <c r="G238" s="6">
        <f>F238*1.09</f>
        <v>18.53</v>
      </c>
      <c r="H238" s="16">
        <f>VLOOKUP(C238,[1]Hoja1!$A:$S,19,0)</f>
        <v>8.9147286821705418E-2</v>
      </c>
    </row>
    <row r="239" spans="1:8" x14ac:dyDescent="0.35">
      <c r="A239" t="s">
        <v>188</v>
      </c>
      <c r="B239" t="s">
        <v>900</v>
      </c>
      <c r="C239" s="11">
        <v>3850019</v>
      </c>
      <c r="D239" t="s">
        <v>901</v>
      </c>
      <c r="E239" s="13" t="s">
        <v>902</v>
      </c>
      <c r="F239">
        <v>33</v>
      </c>
      <c r="G239" s="6">
        <f>F239</f>
        <v>33</v>
      </c>
      <c r="H239" s="16">
        <v>0</v>
      </c>
    </row>
    <row r="240" spans="1:8" x14ac:dyDescent="0.35">
      <c r="A240" t="s">
        <v>188</v>
      </c>
      <c r="B240" t="s">
        <v>903</v>
      </c>
      <c r="C240" s="11" t="s">
        <v>904</v>
      </c>
      <c r="D240" t="s">
        <v>905</v>
      </c>
      <c r="E240" s="13" t="s">
        <v>906</v>
      </c>
      <c r="F240">
        <v>129</v>
      </c>
      <c r="G240" s="6">
        <f>F240</f>
        <v>129</v>
      </c>
      <c r="H240" s="16">
        <f>VLOOKUP(C240,[1]Hoja1!$A:$S,19,0)</f>
        <v>0</v>
      </c>
    </row>
    <row r="241" spans="1:8" x14ac:dyDescent="0.35">
      <c r="A241" t="s">
        <v>188</v>
      </c>
      <c r="B241" t="s">
        <v>907</v>
      </c>
      <c r="C241" s="11" t="s">
        <v>908</v>
      </c>
      <c r="D241" t="s">
        <v>909</v>
      </c>
      <c r="E241" s="13" t="s">
        <v>910</v>
      </c>
      <c r="F241">
        <v>69</v>
      </c>
      <c r="G241" s="6">
        <f>F241*1.13</f>
        <v>77.97</v>
      </c>
      <c r="H241" s="16">
        <f>VLOOKUP(C241,[1]Hoja1!$A:$S,19,0)</f>
        <v>0.12926512820512817</v>
      </c>
    </row>
    <row r="242" spans="1:8" x14ac:dyDescent="0.35">
      <c r="A242" t="s">
        <v>188</v>
      </c>
      <c r="B242" t="s">
        <v>911</v>
      </c>
      <c r="C242" s="11" t="s">
        <v>912</v>
      </c>
      <c r="D242" t="s">
        <v>913</v>
      </c>
      <c r="E242" s="13" t="s">
        <v>914</v>
      </c>
      <c r="F242">
        <v>15</v>
      </c>
      <c r="G242" s="6">
        <f>F242</f>
        <v>15</v>
      </c>
      <c r="H242" s="16">
        <f>VLOOKUP(C242,[1]Hoja1!$A:$S,19,0)</f>
        <v>0</v>
      </c>
    </row>
    <row r="243" spans="1:8" x14ac:dyDescent="0.35">
      <c r="A243" t="s">
        <v>188</v>
      </c>
      <c r="B243" t="s">
        <v>915</v>
      </c>
      <c r="C243" s="11" t="s">
        <v>916</v>
      </c>
      <c r="D243" t="s">
        <v>917</v>
      </c>
      <c r="E243" s="13" t="s">
        <v>918</v>
      </c>
      <c r="F243">
        <v>220</v>
      </c>
      <c r="G243" s="6">
        <f t="shared" ref="G243:G245" si="20">F243</f>
        <v>220</v>
      </c>
      <c r="H243" s="16">
        <f>VLOOKUP(C243,[1]Hoja1!$A:$S,19,0)</f>
        <v>0</v>
      </c>
    </row>
    <row r="244" spans="1:8" x14ac:dyDescent="0.35">
      <c r="A244" t="s">
        <v>188</v>
      </c>
      <c r="B244" t="s">
        <v>919</v>
      </c>
      <c r="C244" s="11" t="s">
        <v>920</v>
      </c>
      <c r="D244" t="s">
        <v>921</v>
      </c>
      <c r="E244" s="13" t="s">
        <v>922</v>
      </c>
      <c r="F244">
        <v>291</v>
      </c>
      <c r="G244" s="6">
        <f t="shared" si="20"/>
        <v>291</v>
      </c>
      <c r="H244" s="16">
        <f>VLOOKUP(C244,[1]Hoja1!$A:$S,19,0)</f>
        <v>0</v>
      </c>
    </row>
    <row r="245" spans="1:8" x14ac:dyDescent="0.35">
      <c r="A245" t="s">
        <v>188</v>
      </c>
      <c r="B245" t="s">
        <v>923</v>
      </c>
      <c r="C245" s="11" t="s">
        <v>924</v>
      </c>
      <c r="D245" t="s">
        <v>925</v>
      </c>
      <c r="E245" s="13" t="s">
        <v>926</v>
      </c>
      <c r="F245">
        <v>210</v>
      </c>
      <c r="G245" s="6">
        <f t="shared" si="20"/>
        <v>210</v>
      </c>
      <c r="H245" s="16">
        <f>VLOOKUP(C245,[1]Hoja1!$A:$S,19,0)</f>
        <v>0</v>
      </c>
    </row>
    <row r="246" spans="1:8" x14ac:dyDescent="0.35">
      <c r="A246" t="s">
        <v>188</v>
      </c>
      <c r="B246" t="s">
        <v>927</v>
      </c>
      <c r="C246" s="11" t="s">
        <v>928</v>
      </c>
      <c r="D246" t="s">
        <v>929</v>
      </c>
      <c r="E246" s="13" t="s">
        <v>930</v>
      </c>
      <c r="F246">
        <v>392</v>
      </c>
      <c r="G246" s="6">
        <f>F246*1.31</f>
        <v>513.52</v>
      </c>
      <c r="H246" s="16">
        <f>VLOOKUP(C246,[1]Hoja1!$A:$S,19,0)</f>
        <v>0.30927835051546393</v>
      </c>
    </row>
    <row r="247" spans="1:8" x14ac:dyDescent="0.35">
      <c r="A247" t="s">
        <v>188</v>
      </c>
      <c r="B247" t="s">
        <v>931</v>
      </c>
      <c r="C247" s="11" t="s">
        <v>932</v>
      </c>
      <c r="D247" t="s">
        <v>933</v>
      </c>
      <c r="E247" s="13" t="s">
        <v>934</v>
      </c>
      <c r="F247">
        <v>419</v>
      </c>
      <c r="G247" s="6">
        <f>F247*1.12</f>
        <v>469.28000000000003</v>
      </c>
      <c r="H247" s="16">
        <f>VLOOKUP(C247,[1]Hoja1!$A:$S,19,0)</f>
        <v>0.12280701754385964</v>
      </c>
    </row>
    <row r="248" spans="1:8" x14ac:dyDescent="0.35">
      <c r="A248" t="s">
        <v>188</v>
      </c>
      <c r="B248" t="s">
        <v>935</v>
      </c>
      <c r="C248" s="11" t="s">
        <v>936</v>
      </c>
      <c r="D248" t="s">
        <v>937</v>
      </c>
      <c r="E248" s="13" t="s">
        <v>938</v>
      </c>
      <c r="F248">
        <v>433</v>
      </c>
      <c r="G248" s="6">
        <f>F248*1.12</f>
        <v>484.96000000000004</v>
      </c>
      <c r="H248" s="16">
        <f>VLOOKUP(C248,[1]Hoja1!$A:$S,19,0)</f>
        <v>0.12280701754385964</v>
      </c>
    </row>
    <row r="249" spans="1:8" x14ac:dyDescent="0.35">
      <c r="A249" t="s">
        <v>188</v>
      </c>
      <c r="B249" t="s">
        <v>939</v>
      </c>
      <c r="C249" s="11" t="s">
        <v>940</v>
      </c>
      <c r="D249" t="s">
        <v>941</v>
      </c>
      <c r="E249" s="13" t="s">
        <v>942</v>
      </c>
      <c r="F249">
        <v>50</v>
      </c>
      <c r="G249" s="6">
        <f>F249</f>
        <v>50</v>
      </c>
      <c r="H249" s="16">
        <v>0</v>
      </c>
    </row>
    <row r="250" spans="1:8" x14ac:dyDescent="0.35">
      <c r="A250" t="s">
        <v>188</v>
      </c>
      <c r="B250" t="s">
        <v>943</v>
      </c>
      <c r="C250" s="11" t="s">
        <v>944</v>
      </c>
      <c r="D250" t="s">
        <v>945</v>
      </c>
      <c r="E250" s="13" t="s">
        <v>946</v>
      </c>
      <c r="F250">
        <v>68</v>
      </c>
      <c r="G250" s="6">
        <f>F250*1.49</f>
        <v>101.32</v>
      </c>
      <c r="H250" s="16">
        <f>VLOOKUP(C250,[1]Hoja1!$A:$S,19,0)</f>
        <v>0.48741418764302064</v>
      </c>
    </row>
    <row r="251" spans="1:8" x14ac:dyDescent="0.35">
      <c r="A251" t="s">
        <v>188</v>
      </c>
      <c r="B251" t="s">
        <v>947</v>
      </c>
      <c r="C251" s="11" t="s">
        <v>948</v>
      </c>
      <c r="D251" t="s">
        <v>949</v>
      </c>
      <c r="E251" s="13" t="s">
        <v>950</v>
      </c>
      <c r="F251">
        <v>284</v>
      </c>
      <c r="G251" s="6">
        <f>F251*1.17</f>
        <v>332.28</v>
      </c>
      <c r="H251" s="16">
        <f>VLOOKUP(C251,[1]Hoja1!$A:$S,19,0)</f>
        <v>0.16666666666666666</v>
      </c>
    </row>
    <row r="252" spans="1:8" x14ac:dyDescent="0.35">
      <c r="A252" t="s">
        <v>188</v>
      </c>
      <c r="B252" t="s">
        <v>951</v>
      </c>
      <c r="C252" s="11" t="s">
        <v>952</v>
      </c>
      <c r="D252" t="s">
        <v>953</v>
      </c>
      <c r="E252" s="13" t="s">
        <v>954</v>
      </c>
      <c r="F252">
        <v>310</v>
      </c>
      <c r="G252" s="6">
        <f>F252*1.13</f>
        <v>350.29999999999995</v>
      </c>
      <c r="H252" s="16">
        <f>VLOOKUP(C252,[1]Hoja1!$A:$S,19,0)</f>
        <v>0.13</v>
      </c>
    </row>
    <row r="253" spans="1:8" x14ac:dyDescent="0.35">
      <c r="A253" t="s">
        <v>188</v>
      </c>
      <c r="B253" t="s">
        <v>955</v>
      </c>
      <c r="C253" s="11" t="s">
        <v>956</v>
      </c>
      <c r="D253" t="s">
        <v>957</v>
      </c>
      <c r="E253" s="13" t="s">
        <v>958</v>
      </c>
      <c r="F253">
        <v>133</v>
      </c>
      <c r="G253" s="6">
        <f>F253</f>
        <v>133</v>
      </c>
      <c r="H253" s="16">
        <f>VLOOKUP(C253,[1]Hoja1!$A:$S,19,0)</f>
        <v>0</v>
      </c>
    </row>
    <row r="254" spans="1:8" x14ac:dyDescent="0.35">
      <c r="A254" t="s">
        <v>188</v>
      </c>
      <c r="B254" t="s">
        <v>959</v>
      </c>
      <c r="C254" s="11" t="s">
        <v>960</v>
      </c>
      <c r="D254" t="s">
        <v>961</v>
      </c>
      <c r="E254" s="13" t="s">
        <v>962</v>
      </c>
      <c r="F254">
        <v>138</v>
      </c>
      <c r="G254" s="6">
        <f>F254</f>
        <v>138</v>
      </c>
      <c r="H254" s="16">
        <f>VLOOKUP(C254,[1]Hoja1!$A:$S,19,0)</f>
        <v>2.1886627270748776E-4</v>
      </c>
    </row>
    <row r="255" spans="1:8" x14ac:dyDescent="0.35">
      <c r="A255" t="s">
        <v>188</v>
      </c>
      <c r="B255" t="s">
        <v>963</v>
      </c>
      <c r="C255" s="11" t="s">
        <v>964</v>
      </c>
      <c r="D255" t="s">
        <v>965</v>
      </c>
      <c r="E255" s="13" t="s">
        <v>966</v>
      </c>
      <c r="F255">
        <v>164</v>
      </c>
      <c r="G255" s="6">
        <f>F255*1.25</f>
        <v>205</v>
      </c>
      <c r="H255" s="16">
        <f>VLOOKUP(C255,[1]Hoja1!$A:$S,19,0)</f>
        <v>0.24631717960496105</v>
      </c>
    </row>
    <row r="256" spans="1:8" x14ac:dyDescent="0.35">
      <c r="A256" t="s">
        <v>188</v>
      </c>
      <c r="B256" t="s">
        <v>967</v>
      </c>
      <c r="C256" s="11" t="s">
        <v>968</v>
      </c>
      <c r="D256" t="s">
        <v>969</v>
      </c>
      <c r="E256" s="13" t="s">
        <v>970</v>
      </c>
      <c r="F256">
        <v>169</v>
      </c>
      <c r="G256" s="6">
        <f>F256*1.25</f>
        <v>211.25</v>
      </c>
      <c r="H256" s="16">
        <f>VLOOKUP(C256,[1]Hoja1!$A:$S,19,0)</f>
        <v>0.24919550858652564</v>
      </c>
    </row>
    <row r="257" spans="1:8" x14ac:dyDescent="0.35">
      <c r="A257" t="s">
        <v>188</v>
      </c>
      <c r="B257" t="s">
        <v>971</v>
      </c>
      <c r="C257" s="11" t="s">
        <v>972</v>
      </c>
      <c r="D257" t="s">
        <v>973</v>
      </c>
      <c r="E257" s="13" t="s">
        <v>974</v>
      </c>
      <c r="F257">
        <v>106</v>
      </c>
      <c r="G257" s="6">
        <f>F257</f>
        <v>106</v>
      </c>
      <c r="H257" s="16">
        <f>VLOOKUP(C257,[1]Hoja1!$A:$S,19,0)</f>
        <v>0</v>
      </c>
    </row>
    <row r="258" spans="1:8" x14ac:dyDescent="0.35">
      <c r="A258" t="s">
        <v>188</v>
      </c>
      <c r="B258" t="s">
        <v>975</v>
      </c>
      <c r="C258" s="11" t="s">
        <v>976</v>
      </c>
      <c r="D258" t="s">
        <v>977</v>
      </c>
      <c r="E258" s="13" t="s">
        <v>978</v>
      </c>
      <c r="F258">
        <v>57</v>
      </c>
      <c r="G258" s="6">
        <f>F258</f>
        <v>57</v>
      </c>
      <c r="H258" s="16">
        <f>VLOOKUP(C258,[1]Hoja1!$A:$S,19,0)</f>
        <v>0</v>
      </c>
    </row>
    <row r="259" spans="1:8" x14ac:dyDescent="0.35">
      <c r="A259" t="s">
        <v>188</v>
      </c>
      <c r="B259" t="s">
        <v>979</v>
      </c>
      <c r="C259" s="11" t="s">
        <v>980</v>
      </c>
      <c r="D259" t="s">
        <v>981</v>
      </c>
      <c r="E259" s="13" t="s">
        <v>982</v>
      </c>
      <c r="F259">
        <v>32</v>
      </c>
      <c r="G259" s="6">
        <f>F259*1.18</f>
        <v>37.76</v>
      </c>
      <c r="H259" s="16">
        <f>VLOOKUP(C259,[1]Hoja1!$A:$S,19,0)</f>
        <v>0.18471525523753318</v>
      </c>
    </row>
    <row r="260" spans="1:8" x14ac:dyDescent="0.35">
      <c r="A260" t="s">
        <v>188</v>
      </c>
      <c r="B260" t="s">
        <v>983</v>
      </c>
      <c r="C260" s="11" t="s">
        <v>984</v>
      </c>
      <c r="D260" t="s">
        <v>985</v>
      </c>
      <c r="E260" s="13" t="s">
        <v>986</v>
      </c>
      <c r="F260">
        <v>11</v>
      </c>
      <c r="G260" s="6">
        <f>F260</f>
        <v>11</v>
      </c>
      <c r="H260" s="16">
        <v>0</v>
      </c>
    </row>
    <row r="261" spans="1:8" x14ac:dyDescent="0.35">
      <c r="A261" t="s">
        <v>188</v>
      </c>
      <c r="B261" t="s">
        <v>987</v>
      </c>
      <c r="C261" s="11" t="s">
        <v>988</v>
      </c>
      <c r="D261" t="s">
        <v>989</v>
      </c>
      <c r="E261" s="13" t="s">
        <v>990</v>
      </c>
      <c r="F261">
        <v>7</v>
      </c>
      <c r="G261" s="6">
        <f>F261</f>
        <v>7</v>
      </c>
      <c r="H261" s="16">
        <f>VLOOKUP(C261,[1]Hoja1!$A:$S,19,0)</f>
        <v>0</v>
      </c>
    </row>
    <row r="262" spans="1:8" x14ac:dyDescent="0.35">
      <c r="A262" t="s">
        <v>188</v>
      </c>
      <c r="B262" t="s">
        <v>991</v>
      </c>
      <c r="C262" s="11" t="s">
        <v>992</v>
      </c>
      <c r="D262" t="s">
        <v>993</v>
      </c>
      <c r="E262" s="13" t="s">
        <v>994</v>
      </c>
      <c r="F262">
        <v>9</v>
      </c>
      <c r="G262" s="6">
        <f>F262*1.4</f>
        <v>12.6</v>
      </c>
      <c r="H262" s="16">
        <f>VLOOKUP(C262,[1]Hoja1!$A:$S,19,0)</f>
        <v>0.40208050655811861</v>
      </c>
    </row>
    <row r="263" spans="1:8" x14ac:dyDescent="0.35">
      <c r="A263" t="s">
        <v>188</v>
      </c>
      <c r="B263" t="s">
        <v>995</v>
      </c>
      <c r="C263" s="11">
        <v>3850020</v>
      </c>
      <c r="D263" t="s">
        <v>996</v>
      </c>
      <c r="E263" s="13" t="s">
        <v>997</v>
      </c>
      <c r="F263">
        <v>18</v>
      </c>
      <c r="G263" s="6">
        <f>F263</f>
        <v>18</v>
      </c>
      <c r="H263" s="16">
        <v>0</v>
      </c>
    </row>
    <row r="264" spans="1:8" x14ac:dyDescent="0.35">
      <c r="A264" t="s">
        <v>188</v>
      </c>
      <c r="B264" t="s">
        <v>998</v>
      </c>
      <c r="C264" s="11">
        <v>3850021</v>
      </c>
      <c r="D264" t="s">
        <v>999</v>
      </c>
      <c r="E264" s="13" t="s">
        <v>1000</v>
      </c>
      <c r="F264">
        <v>83</v>
      </c>
      <c r="G264" s="6">
        <f>F264*1.2</f>
        <v>99.6</v>
      </c>
      <c r="H264" s="16">
        <v>0.19947635411552944</v>
      </c>
    </row>
    <row r="265" spans="1:8" x14ac:dyDescent="0.35">
      <c r="A265" t="s">
        <v>188</v>
      </c>
      <c r="B265" t="s">
        <v>1001</v>
      </c>
      <c r="C265" s="11" t="s">
        <v>1002</v>
      </c>
      <c r="D265" t="s">
        <v>1003</v>
      </c>
      <c r="E265" s="13" t="s">
        <v>1004</v>
      </c>
      <c r="F265">
        <v>48</v>
      </c>
      <c r="G265" s="6">
        <f>F265</f>
        <v>48</v>
      </c>
      <c r="H265" s="16">
        <f>VLOOKUP(C265,[1]Hoja1!$A:$S,19,0)</f>
        <v>4.070556309362313E-3</v>
      </c>
    </row>
    <row r="266" spans="1:8" x14ac:dyDescent="0.35">
      <c r="A266" t="s">
        <v>188</v>
      </c>
      <c r="B266" t="s">
        <v>1005</v>
      </c>
      <c r="C266" s="11" t="s">
        <v>1006</v>
      </c>
      <c r="D266" t="s">
        <v>1007</v>
      </c>
      <c r="E266" s="13" t="s">
        <v>1008</v>
      </c>
      <c r="F266">
        <v>10</v>
      </c>
      <c r="G266" s="6">
        <f>F266</f>
        <v>10</v>
      </c>
      <c r="H266" s="16">
        <f>VLOOKUP(C266,[1]Hoja1!$A:$S,19,0)</f>
        <v>0</v>
      </c>
    </row>
    <row r="267" spans="1:8" x14ac:dyDescent="0.35">
      <c r="A267" t="s">
        <v>188</v>
      </c>
      <c r="B267" t="s">
        <v>1009</v>
      </c>
      <c r="C267" s="11">
        <v>3850022</v>
      </c>
      <c r="D267" t="s">
        <v>1010</v>
      </c>
      <c r="E267" s="13" t="s">
        <v>1011</v>
      </c>
      <c r="F267">
        <v>33</v>
      </c>
      <c r="G267" s="6">
        <f>F267</f>
        <v>33</v>
      </c>
      <c r="H267" s="16">
        <v>0</v>
      </c>
    </row>
    <row r="268" spans="1:8" x14ac:dyDescent="0.35">
      <c r="A268" t="s">
        <v>188</v>
      </c>
      <c r="B268" t="s">
        <v>1012</v>
      </c>
      <c r="C268" s="11" t="s">
        <v>1013</v>
      </c>
      <c r="D268" t="s">
        <v>1014</v>
      </c>
      <c r="E268" s="13" t="s">
        <v>1015</v>
      </c>
      <c r="F268">
        <v>32</v>
      </c>
      <c r="G268" s="6">
        <f>F268*1.8</f>
        <v>57.6</v>
      </c>
      <c r="H268" s="16">
        <f>VLOOKUP(C268,[1]Hoja1!$A:$S,19,0)</f>
        <v>0.80201342281879195</v>
      </c>
    </row>
    <row r="269" spans="1:8" x14ac:dyDescent="0.35">
      <c r="A269" t="s">
        <v>188</v>
      </c>
      <c r="B269" t="s">
        <v>1016</v>
      </c>
      <c r="C269" s="11" t="s">
        <v>1017</v>
      </c>
      <c r="D269" t="s">
        <v>1018</v>
      </c>
      <c r="E269" s="13" t="s">
        <v>1019</v>
      </c>
      <c r="F269">
        <v>7</v>
      </c>
      <c r="G269" s="6">
        <f>F269</f>
        <v>7</v>
      </c>
      <c r="H269" s="16">
        <f>VLOOKUP(C269,[1]Hoja1!$A:$S,19,0)</f>
        <v>0</v>
      </c>
    </row>
    <row r="270" spans="1:8" x14ac:dyDescent="0.35">
      <c r="A270" t="s">
        <v>188</v>
      </c>
      <c r="B270" t="s">
        <v>1020</v>
      </c>
      <c r="C270" s="11" t="s">
        <v>1021</v>
      </c>
      <c r="D270" t="s">
        <v>1022</v>
      </c>
      <c r="E270" s="13" t="s">
        <v>1023</v>
      </c>
      <c r="F270">
        <v>5</v>
      </c>
      <c r="G270" s="6">
        <f>F270</f>
        <v>5</v>
      </c>
      <c r="H270" s="16">
        <f>VLOOKUP(C270,[1]Hoja1!$A:$S,19,0)</f>
        <v>0</v>
      </c>
    </row>
    <row r="271" spans="1:8" x14ac:dyDescent="0.35">
      <c r="A271" t="s">
        <v>188</v>
      </c>
      <c r="B271" t="s">
        <v>1024</v>
      </c>
      <c r="C271" s="11" t="s">
        <v>1025</v>
      </c>
      <c r="D271" t="s">
        <v>1026</v>
      </c>
      <c r="E271" s="13" t="s">
        <v>1027</v>
      </c>
      <c r="F271">
        <v>8</v>
      </c>
      <c r="G271" s="6">
        <f>F271*1.5</f>
        <v>12</v>
      </c>
      <c r="H271" s="16">
        <f>VLOOKUP(C271,[1]Hoja1!$A:$S,19,0)</f>
        <v>0.49756097560975615</v>
      </c>
    </row>
    <row r="272" spans="1:8" x14ac:dyDescent="0.35">
      <c r="A272" t="s">
        <v>188</v>
      </c>
      <c r="B272" t="s">
        <v>1028</v>
      </c>
      <c r="C272" s="11" t="s">
        <v>1029</v>
      </c>
      <c r="D272" t="s">
        <v>1030</v>
      </c>
      <c r="E272" s="13" t="s">
        <v>1031</v>
      </c>
      <c r="F272">
        <v>22</v>
      </c>
      <c r="G272" s="6">
        <f>F272*1.43</f>
        <v>31.459999999999997</v>
      </c>
      <c r="H272" s="16">
        <f>VLOOKUP(C272,[1]Hoja1!$A:$S,19,0)</f>
        <v>0.42703862660944208</v>
      </c>
    </row>
    <row r="273" spans="1:8" x14ac:dyDescent="0.35">
      <c r="A273" t="s">
        <v>188</v>
      </c>
      <c r="B273" t="s">
        <v>1032</v>
      </c>
      <c r="C273" s="11" t="s">
        <v>1033</v>
      </c>
      <c r="D273" t="s">
        <v>1034</v>
      </c>
      <c r="E273" s="13" t="s">
        <v>1035</v>
      </c>
      <c r="F273">
        <v>97</v>
      </c>
      <c r="G273" s="6">
        <f>F273</f>
        <v>97</v>
      </c>
      <c r="H273" s="16">
        <f>VLOOKUP(C273,[1]Hoja1!$A:$S,19,0)</f>
        <v>0</v>
      </c>
    </row>
    <row r="274" spans="1:8" x14ac:dyDescent="0.35">
      <c r="A274" t="s">
        <v>188</v>
      </c>
      <c r="B274" t="s">
        <v>1036</v>
      </c>
      <c r="C274" s="11" t="s">
        <v>1037</v>
      </c>
      <c r="D274" t="s">
        <v>1038</v>
      </c>
      <c r="E274" s="13" t="s">
        <v>1039</v>
      </c>
      <c r="F274">
        <v>2</v>
      </c>
      <c r="G274" s="6">
        <f>F274</f>
        <v>2</v>
      </c>
      <c r="H274" s="16">
        <f>VLOOKUP(C274,[1]Hoja1!$A:$S,19,0)</f>
        <v>0</v>
      </c>
    </row>
    <row r="275" spans="1:8" x14ac:dyDescent="0.35">
      <c r="A275" t="s">
        <v>188</v>
      </c>
      <c r="B275" t="s">
        <v>1040</v>
      </c>
      <c r="C275" s="11" t="s">
        <v>1041</v>
      </c>
      <c r="D275" t="s">
        <v>1042</v>
      </c>
      <c r="E275" s="13" t="s">
        <v>1043</v>
      </c>
      <c r="F275">
        <v>35</v>
      </c>
      <c r="G275" s="6">
        <f>F275*1.46</f>
        <v>51.1</v>
      </c>
      <c r="H275" s="16">
        <f>VLOOKUP(C275,[1]Hoja1!$A:$S,19,0)</f>
        <v>0.46260285714285715</v>
      </c>
    </row>
    <row r="276" spans="1:8" x14ac:dyDescent="0.35">
      <c r="A276" t="s">
        <v>188</v>
      </c>
      <c r="B276" t="s">
        <v>1044</v>
      </c>
      <c r="C276" s="11" t="s">
        <v>1045</v>
      </c>
      <c r="D276" t="s">
        <v>1018</v>
      </c>
      <c r="E276" s="13" t="s">
        <v>1046</v>
      </c>
      <c r="F276">
        <v>12</v>
      </c>
      <c r="G276" s="6">
        <f>F276*1.46</f>
        <v>17.52</v>
      </c>
      <c r="H276" s="16">
        <f>VLOOKUP(C276,[1]Hoja1!$A:$S,19,0)</f>
        <v>0.46252999999999989</v>
      </c>
    </row>
    <row r="277" spans="1:8" x14ac:dyDescent="0.35">
      <c r="A277" t="s">
        <v>188</v>
      </c>
      <c r="B277" t="s">
        <v>1047</v>
      </c>
      <c r="C277" s="11" t="s">
        <v>1048</v>
      </c>
      <c r="D277" t="s">
        <v>1022</v>
      </c>
      <c r="E277" s="13" t="s">
        <v>1049</v>
      </c>
      <c r="F277">
        <v>7</v>
      </c>
      <c r="G277" s="6">
        <f>F277</f>
        <v>7</v>
      </c>
      <c r="H277" s="16">
        <f>VLOOKUP(C277,[1]Hoja1!$A:$S,19,0)</f>
        <v>0</v>
      </c>
    </row>
    <row r="278" spans="1:8" x14ac:dyDescent="0.35">
      <c r="A278" t="s">
        <v>188</v>
      </c>
      <c r="B278" t="s">
        <v>1050</v>
      </c>
      <c r="C278" s="11" t="s">
        <v>1051</v>
      </c>
      <c r="D278" t="s">
        <v>1026</v>
      </c>
      <c r="E278" s="13" t="s">
        <v>1052</v>
      </c>
      <c r="F278">
        <v>10</v>
      </c>
      <c r="G278" s="6">
        <f>F278</f>
        <v>10</v>
      </c>
      <c r="H278" s="16">
        <f>VLOOKUP(C278,[1]Hoja1!$A:$S,19,0)</f>
        <v>0</v>
      </c>
    </row>
    <row r="279" spans="1:8" x14ac:dyDescent="0.35">
      <c r="A279" t="s">
        <v>188</v>
      </c>
      <c r="B279" t="s">
        <v>1053</v>
      </c>
      <c r="C279" s="11" t="s">
        <v>1054</v>
      </c>
      <c r="D279" t="s">
        <v>1055</v>
      </c>
      <c r="E279" s="13" t="s">
        <v>1056</v>
      </c>
      <c r="F279">
        <v>40</v>
      </c>
      <c r="G279" s="6">
        <f>F279*1.01</f>
        <v>40.4</v>
      </c>
      <c r="H279" s="16">
        <f>VLOOKUP(C279,[1]Hoja1!$A:$S,19,0)</f>
        <v>7.6000000000000512E-3</v>
      </c>
    </row>
    <row r="280" spans="1:8" x14ac:dyDescent="0.35">
      <c r="A280" t="s">
        <v>188</v>
      </c>
      <c r="B280" t="s">
        <v>1057</v>
      </c>
      <c r="C280" s="11">
        <v>3850023</v>
      </c>
      <c r="D280" t="s">
        <v>1058</v>
      </c>
      <c r="E280" s="13" t="s">
        <v>1059</v>
      </c>
      <c r="F280">
        <v>9</v>
      </c>
      <c r="G280" s="6">
        <f>F280</f>
        <v>9</v>
      </c>
      <c r="H280" s="16">
        <v>0</v>
      </c>
    </row>
    <row r="281" spans="1:8" x14ac:dyDescent="0.35">
      <c r="A281" t="s">
        <v>188</v>
      </c>
      <c r="B281" t="s">
        <v>1060</v>
      </c>
      <c r="C281" s="11">
        <v>3850024</v>
      </c>
      <c r="D281" t="s">
        <v>1061</v>
      </c>
      <c r="E281" s="13" t="s">
        <v>1062</v>
      </c>
      <c r="F281">
        <v>154</v>
      </c>
      <c r="G281" s="6">
        <f t="shared" ref="G281:G293" si="21">F281</f>
        <v>154</v>
      </c>
      <c r="H281" s="16">
        <v>0</v>
      </c>
    </row>
    <row r="282" spans="1:8" x14ac:dyDescent="0.35">
      <c r="A282" t="s">
        <v>188</v>
      </c>
      <c r="B282" t="s">
        <v>1063</v>
      </c>
      <c r="C282" s="11">
        <v>3850025</v>
      </c>
      <c r="D282" t="s">
        <v>1064</v>
      </c>
      <c r="E282" s="13" t="s">
        <v>1065</v>
      </c>
      <c r="F282">
        <v>183</v>
      </c>
      <c r="G282" s="6">
        <f t="shared" si="21"/>
        <v>183</v>
      </c>
      <c r="H282" s="16">
        <v>0</v>
      </c>
    </row>
    <row r="283" spans="1:8" x14ac:dyDescent="0.35">
      <c r="A283" t="s">
        <v>188</v>
      </c>
      <c r="B283" t="s">
        <v>1066</v>
      </c>
      <c r="C283" s="11">
        <v>3850026</v>
      </c>
      <c r="D283" t="s">
        <v>1067</v>
      </c>
      <c r="E283" s="13" t="s">
        <v>1068</v>
      </c>
      <c r="F283">
        <v>192</v>
      </c>
      <c r="G283" s="6">
        <f t="shared" si="21"/>
        <v>192</v>
      </c>
      <c r="H283" s="16">
        <v>0</v>
      </c>
    </row>
    <row r="284" spans="1:8" x14ac:dyDescent="0.35">
      <c r="A284" t="s">
        <v>188</v>
      </c>
      <c r="B284" t="s">
        <v>1069</v>
      </c>
      <c r="C284" s="11">
        <v>3850027</v>
      </c>
      <c r="D284" t="s">
        <v>1070</v>
      </c>
      <c r="E284" s="13" t="s">
        <v>1071</v>
      </c>
      <c r="F284">
        <v>221</v>
      </c>
      <c r="G284" s="6">
        <f t="shared" si="21"/>
        <v>221</v>
      </c>
      <c r="H284" s="16">
        <v>0</v>
      </c>
    </row>
    <row r="285" spans="1:8" x14ac:dyDescent="0.35">
      <c r="A285" t="s">
        <v>188</v>
      </c>
      <c r="B285" t="s">
        <v>1072</v>
      </c>
      <c r="C285" s="11">
        <v>3850028</v>
      </c>
      <c r="D285" t="s">
        <v>1073</v>
      </c>
      <c r="E285" s="13" t="s">
        <v>1074</v>
      </c>
      <c r="F285">
        <v>5</v>
      </c>
      <c r="G285" s="6">
        <f t="shared" si="21"/>
        <v>5</v>
      </c>
      <c r="H285" s="16">
        <v>0</v>
      </c>
    </row>
    <row r="286" spans="1:8" x14ac:dyDescent="0.35">
      <c r="A286" t="s">
        <v>188</v>
      </c>
      <c r="B286" t="s">
        <v>1075</v>
      </c>
      <c r="C286" s="11">
        <v>3850029</v>
      </c>
      <c r="D286" t="s">
        <v>1076</v>
      </c>
      <c r="E286" s="13" t="s">
        <v>1077</v>
      </c>
      <c r="F286">
        <v>12</v>
      </c>
      <c r="G286" s="6">
        <f t="shared" si="21"/>
        <v>12</v>
      </c>
      <c r="H286" s="16">
        <v>0</v>
      </c>
    </row>
    <row r="287" spans="1:8" x14ac:dyDescent="0.35">
      <c r="A287" t="s">
        <v>188</v>
      </c>
      <c r="B287" t="s">
        <v>1078</v>
      </c>
      <c r="C287" s="11">
        <v>3850030</v>
      </c>
      <c r="D287" t="s">
        <v>1079</v>
      </c>
      <c r="E287" s="13" t="s">
        <v>1080</v>
      </c>
      <c r="F287">
        <v>97</v>
      </c>
      <c r="G287" s="6">
        <f t="shared" si="21"/>
        <v>97</v>
      </c>
      <c r="H287" s="16">
        <v>0</v>
      </c>
    </row>
    <row r="288" spans="1:8" x14ac:dyDescent="0.35">
      <c r="A288" t="s">
        <v>188</v>
      </c>
      <c r="B288" t="s">
        <v>1081</v>
      </c>
      <c r="C288" s="11">
        <v>3850031</v>
      </c>
      <c r="D288" t="s">
        <v>1082</v>
      </c>
      <c r="E288" s="13" t="s">
        <v>1083</v>
      </c>
      <c r="F288">
        <v>111</v>
      </c>
      <c r="G288" s="6">
        <f t="shared" si="21"/>
        <v>111</v>
      </c>
      <c r="H288" s="16">
        <v>0</v>
      </c>
    </row>
    <row r="289" spans="1:8" x14ac:dyDescent="0.35">
      <c r="A289" t="s">
        <v>188</v>
      </c>
      <c r="B289" t="s">
        <v>1084</v>
      </c>
      <c r="C289" s="11">
        <v>3850032</v>
      </c>
      <c r="D289" t="s">
        <v>1085</v>
      </c>
      <c r="E289" s="13" t="s">
        <v>1086</v>
      </c>
      <c r="F289">
        <v>2</v>
      </c>
      <c r="G289" s="6">
        <f t="shared" si="21"/>
        <v>2</v>
      </c>
      <c r="H289" s="16">
        <v>0</v>
      </c>
    </row>
    <row r="290" spans="1:8" x14ac:dyDescent="0.35">
      <c r="A290" t="s">
        <v>188</v>
      </c>
      <c r="B290" t="s">
        <v>1087</v>
      </c>
      <c r="C290" s="11">
        <v>3850033</v>
      </c>
      <c r="D290" t="s">
        <v>1088</v>
      </c>
      <c r="E290" s="13" t="s">
        <v>1089</v>
      </c>
      <c r="F290">
        <v>9</v>
      </c>
      <c r="G290" s="6">
        <f t="shared" si="21"/>
        <v>9</v>
      </c>
      <c r="H290" s="16">
        <v>0</v>
      </c>
    </row>
    <row r="291" spans="1:8" x14ac:dyDescent="0.35">
      <c r="A291" t="s">
        <v>188</v>
      </c>
      <c r="B291" t="s">
        <v>1090</v>
      </c>
      <c r="C291" s="11">
        <v>3850034</v>
      </c>
      <c r="D291" t="s">
        <v>1091</v>
      </c>
      <c r="E291" s="13" t="s">
        <v>1092</v>
      </c>
      <c r="F291">
        <v>38</v>
      </c>
      <c r="G291" s="6">
        <f t="shared" si="21"/>
        <v>38</v>
      </c>
      <c r="H291" s="16">
        <v>0</v>
      </c>
    </row>
    <row r="292" spans="1:8" x14ac:dyDescent="0.35">
      <c r="A292" t="s">
        <v>188</v>
      </c>
      <c r="B292" t="s">
        <v>1093</v>
      </c>
      <c r="C292" s="11">
        <v>3850035</v>
      </c>
      <c r="D292" t="s">
        <v>1094</v>
      </c>
      <c r="E292" s="13" t="s">
        <v>1095</v>
      </c>
      <c r="F292">
        <v>25</v>
      </c>
      <c r="G292" s="6">
        <f t="shared" si="21"/>
        <v>25</v>
      </c>
      <c r="H292" s="16">
        <v>0</v>
      </c>
    </row>
    <row r="293" spans="1:8" x14ac:dyDescent="0.35">
      <c r="A293" s="8" t="s">
        <v>188</v>
      </c>
      <c r="B293" s="8" t="s">
        <v>1096</v>
      </c>
      <c r="C293" s="12">
        <v>3850036</v>
      </c>
      <c r="D293" s="9" t="s">
        <v>1097</v>
      </c>
      <c r="E293" s="9" t="s">
        <v>1098</v>
      </c>
      <c r="F293">
        <v>46</v>
      </c>
      <c r="G293" s="6">
        <f t="shared" si="21"/>
        <v>46</v>
      </c>
      <c r="H293" s="16">
        <v>0</v>
      </c>
    </row>
  </sheetData>
  <autoFilter ref="A5:H293"/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346356-5a98-418e-a5eb-bfe0100d986b" xsi:nil="true"/>
    <lcf76f155ced4ddcb4097134ff3c332f xmlns="a05b73a5-7a10-4c1d-8e1a-b05c1020c6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5D418439275E49A42976EFE86F0756" ma:contentTypeVersion="18" ma:contentTypeDescription="Crear nuevo documento." ma:contentTypeScope="" ma:versionID="be2c901ba1145486ce52773c42af393b">
  <xsd:schema xmlns:xsd="http://www.w3.org/2001/XMLSchema" xmlns:xs="http://www.w3.org/2001/XMLSchema" xmlns:p="http://schemas.microsoft.com/office/2006/metadata/properties" xmlns:ns2="a05b73a5-7a10-4c1d-8e1a-b05c1020c644" xmlns:ns3="f5346356-5a98-418e-a5eb-bfe0100d986b" targetNamespace="http://schemas.microsoft.com/office/2006/metadata/properties" ma:root="true" ma:fieldsID="5ad3353bc579ae27c0ce3689bef04c67" ns2:_="" ns3:_="">
    <xsd:import namespace="a05b73a5-7a10-4c1d-8e1a-b05c1020c644"/>
    <xsd:import namespace="f5346356-5a98-418e-a5eb-bfe0100d98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b73a5-7a10-4c1d-8e1a-b05c1020c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5188b07-ff92-4307-922c-83f5d105ac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6356-5a98-418e-a5eb-bfe0100d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83bc0d-35f1-4410-adb1-c33311eb6ea1}" ma:internalName="TaxCatchAll" ma:showField="CatchAllData" ma:web="f5346356-5a98-418e-a5eb-bfe0100d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665A6B-D096-4BAB-9F8F-E4762D23A50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f5346356-5a98-418e-a5eb-bfe0100d986b"/>
    <ds:schemaRef ds:uri="http://purl.org/dc/terms/"/>
    <ds:schemaRef ds:uri="a05b73a5-7a10-4c1d-8e1a-b05c1020c6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2AF569-850B-404D-8D67-D8FEBE248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D6563-8027-4730-9CC3-B87161E91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b73a5-7a10-4c1d-8e1a-b05c1020c644"/>
    <ds:schemaRef ds:uri="f5346356-5a98-418e-a5eb-bfe0100d9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Ariston Thermo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Janire Garcia</dc:creator>
  <cp:keywords/>
  <dc:description/>
  <cp:lastModifiedBy>Luis Folch</cp:lastModifiedBy>
  <cp:revision/>
  <dcterms:created xsi:type="dcterms:W3CDTF">2024-01-22T15:51:37Z</dcterms:created>
  <dcterms:modified xsi:type="dcterms:W3CDTF">2024-02-01T12:48:48Z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0x010100B15D418439275E49A42976EFE86F0756</vt:lpwstr>
  </property>
  <property fmtid="{D5CDD505-2E9C-101B-9397-08002B2CF9AE}" pid="5" name="MediaServiceImageTags">
    <vt:lpwstr/>
  </property>
</Properties>
</file>